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4.xml" ContentType="application/vnd.ms-excel.controlproperties+xml"/>
  <Override PartName="/xl/ctrlProps/ctrlProp6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1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3ba00f54072f41ab86221ad003a280a1\"/>
    </mc:Choice>
  </mc:AlternateContent>
  <xr:revisionPtr revIDLastSave="0" documentId="13_ncr:1_{5378B16E-444D-4FDB-A82F-A9C9C46B4AAD}" xr6:coauthVersionLast="47" xr6:coauthVersionMax="47" xr10:uidLastSave="{00000000-0000-0000-0000-000000000000}"/>
  <workbookProtection lockStructure="1"/>
  <bookViews>
    <workbookView xWindow="28680" yWindow="-120" windowWidth="29040" windowHeight="17520" xr2:uid="{00000000-000D-0000-FFFF-FFFF00000000}"/>
  </bookViews>
  <sheets>
    <sheet name="Total" sheetId="5" r:id="rId1"/>
    <sheet name="Schweizer" sheetId="23" r:id="rId2"/>
    <sheet name="Ausländer" sheetId="24" r:id="rId3"/>
    <sheet name="Uebersetzungen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4" l="1"/>
  <c r="A9" i="24"/>
  <c r="A9" i="23"/>
  <c r="A10" i="23"/>
  <c r="A141" i="24"/>
  <c r="A140" i="24"/>
  <c r="A138" i="24"/>
  <c r="A137" i="24"/>
  <c r="A136" i="24"/>
  <c r="A135" i="24"/>
  <c r="A134" i="24"/>
  <c r="A133" i="24"/>
  <c r="A132" i="24"/>
  <c r="A131" i="24"/>
  <c r="A130" i="24"/>
  <c r="A129" i="24"/>
  <c r="A128" i="24"/>
  <c r="A127" i="24"/>
  <c r="A106" i="24"/>
  <c r="A90" i="24"/>
  <c r="A78" i="24"/>
  <c r="A74" i="24"/>
  <c r="A61" i="24"/>
  <c r="A48" i="24"/>
  <c r="A39" i="24"/>
  <c r="A31" i="24"/>
  <c r="A25" i="24"/>
  <c r="A22" i="24"/>
  <c r="A15" i="24"/>
  <c r="A14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A7" i="24"/>
  <c r="A141" i="23"/>
  <c r="A140" i="23"/>
  <c r="A138" i="23"/>
  <c r="A137" i="23"/>
  <c r="A136" i="23"/>
  <c r="A135" i="23"/>
  <c r="A134" i="23"/>
  <c r="A133" i="23"/>
  <c r="A132" i="23"/>
  <c r="A131" i="23"/>
  <c r="A130" i="23"/>
  <c r="A129" i="23"/>
  <c r="A128" i="23"/>
  <c r="A127" i="23"/>
  <c r="A106" i="23"/>
  <c r="A90" i="23"/>
  <c r="A78" i="23"/>
  <c r="A74" i="23"/>
  <c r="A61" i="23"/>
  <c r="A48" i="23"/>
  <c r="A39" i="23"/>
  <c r="A31" i="23"/>
  <c r="A25" i="23"/>
  <c r="A22" i="23"/>
  <c r="A15" i="23"/>
  <c r="A14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A7" i="23"/>
  <c r="L12" i="5"/>
  <c r="K12" i="5"/>
  <c r="J12" i="5"/>
  <c r="I12" i="5"/>
  <c r="H12" i="5"/>
  <c r="G12" i="5"/>
  <c r="F12" i="5"/>
  <c r="E12" i="5"/>
  <c r="D12" i="5"/>
  <c r="C12" i="5"/>
  <c r="B12" i="5"/>
  <c r="A106" i="5" l="1"/>
  <c r="A90" i="5"/>
  <c r="A78" i="5"/>
  <c r="A74" i="5"/>
  <c r="A61" i="5"/>
  <c r="A48" i="5"/>
  <c r="A39" i="5"/>
  <c r="A31" i="5"/>
  <c r="A25" i="5"/>
  <c r="A22" i="5"/>
  <c r="A15" i="5"/>
  <c r="A14" i="5"/>
  <c r="A141" i="5"/>
  <c r="A140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9" i="5"/>
  <c r="A10" i="5"/>
  <c r="A7" i="5"/>
</calcChain>
</file>

<file path=xl/sharedStrings.xml><?xml version="1.0" encoding="utf-8"?>
<sst xmlns="http://schemas.openxmlformats.org/spreadsheetml/2006/main" count="446" uniqueCount="236">
  <si>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</si>
  <si>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</si>
  <si>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</si>
  <si>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</si>
  <si>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</si>
  <si>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</si>
  <si>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</si>
  <si>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</si>
  <si>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</si>
  <si>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</si>
  <si>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</si>
  <si>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</si>
  <si>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</si>
  <si>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</si>
  <si>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</si>
  <si>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</si>
  <si>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</si>
  <si>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</si>
  <si>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</si>
  <si>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</si>
  <si>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</si>
  <si>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</si>
  <si>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</si>
  <si>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</si>
  <si>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</si>
  <si>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</si>
  <si>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</si>
  <si>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</si>
  <si>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</si>
  <si>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</si>
  <si>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</si>
  <si>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</si>
  <si>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</si>
  <si>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</si>
  <si>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</si>
  <si>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</si>
  <si>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</si>
  <si>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</si>
  <si>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</si>
  <si>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</si>
  <si>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</si>
  <si>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</si>
  <si>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</si>
  <si>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</si>
  <si>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</si>
  <si>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</si>
  <si>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</si>
  <si>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</si>
  <si>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</si>
  <si>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</si>
  <si>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</si>
  <si>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</si>
  <si>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</si>
  <si>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</si>
  <si>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</si>
  <si>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</si>
  <si>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</si>
  <si>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</si>
  <si>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</si>
  <si>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</si>
  <si>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</si>
  <si>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</si>
  <si>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</si>
  <si>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</si>
  <si>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</si>
  <si>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</si>
  <si>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</si>
  <si>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</si>
  <si>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</si>
  <si>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</si>
  <si>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</si>
  <si>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</si>
  <si>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</si>
  <si>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</si>
  <si>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</si>
  <si>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</si>
  <si>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</si>
  <si>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</si>
  <si>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</si>
  <si>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</si>
  <si>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</si>
  <si>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</si>
  <si>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</si>
  <si>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</si>
  <si>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</si>
  <si>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</si>
  <si>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</si>
  <si>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Quelle: BFS (STATPOP)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</si>
  <si>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</si>
  <si>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</si>
  <si>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</si>
  <si>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</si>
  <si>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</si>
  <si>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</si>
  <si>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</si>
  <si>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</si>
  <si>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</si>
  <si>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</si>
  <si>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</si>
  <si>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</si>
  <si>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</si>
  <si>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</si>
  <si>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</si>
  <si>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</si>
  <si>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</si>
  <si>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</si>
  <si>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</si>
  <si>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</si>
  <si>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</si>
  <si>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</si>
  <si>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</si>
  <si>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</si>
  <si>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</si>
  <si>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</si>
  <si>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</si>
  <si>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</si>
  <si>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</si>
  <si>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</si>
  <si>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</si>
  <si>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&lt;SpaltenTitel_4&gt;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</si>
  <si>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</si>
  <si>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</si>
  <si>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</si>
  <si>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</si>
  <si>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</si>
  <si>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</si>
  <si>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</si>
  <si>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</si>
  <si>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</si>
  <si>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</si>
  <si>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</si>
  <si>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</si>
  <si>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</si>
  <si>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</si>
  <si>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</si>
  <si>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</si>
  <si>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</si>
  <si>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</si>
  <si>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</si>
  <si>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</si>
  <si>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</si>
  <si>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</si>
  <si>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</si>
  <si>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</si>
  <si>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</si>
  <si>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</si>
  <si>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</si>
  <si>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</si>
  <si>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</si>
  <si>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</si>
  <si>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</si>
  <si>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</si>
  <si>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</si>
  <si>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</si>
  <si>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</si>
  <si>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</si>
  <si>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</si>
  <si>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</si>
  <si>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</si>
  <si>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</si>
  <si>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</si>
  <si>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</si>
  <si>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</si>
  <si>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</si>
  <si>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</si>
  <si>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</si>
  <si>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</si>
  <si>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</si>
  <si>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</si>
  <si>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Funtauna: UST (STATPOP)</t>
  </si>
  <si>
    <t>Fonte: UST (STATPOP)</t>
  </si>
  <si>
    <t>&lt;T2Titel&gt;</t>
  </si>
  <si>
    <t>&lt;T2UTitel&gt;</t>
  </si>
  <si>
    <t>&lt;T3Titel&gt;</t>
  </si>
  <si>
    <t>&lt;T3UTitel&gt;</t>
  </si>
  <si>
    <t>T3</t>
  </si>
  <si>
    <t>T2</t>
  </si>
  <si>
    <t>Emigrazione</t>
  </si>
  <si>
    <t>Emigraziun</t>
  </si>
  <si>
    <t>&lt;SpaltenTitel_5&gt;</t>
  </si>
  <si>
    <t>&lt;SpaltenTitel_6&gt;</t>
  </si>
  <si>
    <t>&lt;SpaltenTitel_7&gt;</t>
  </si>
  <si>
    <t>&lt;SpaltenTitel_8&gt;</t>
  </si>
  <si>
    <t>&lt;SpaltenTitel_9&gt;</t>
  </si>
  <si>
    <t>&lt;SpaltenTitel_10&gt;</t>
  </si>
  <si>
    <t>&lt;SpaltenTitel_11&gt;</t>
  </si>
  <si>
    <t>&lt;SpaltenTitel_12&gt;</t>
  </si>
  <si>
    <t>Bevölkerungsstand 1. Januar</t>
  </si>
  <si>
    <t>Lebendgeburten</t>
  </si>
  <si>
    <t>Todesfälle</t>
  </si>
  <si>
    <t>Geburtenüberschuss</t>
  </si>
  <si>
    <t>Zuwanderung (ink. Übertritte von der nichtständigen Wohnbevölkerung)</t>
  </si>
  <si>
    <t>Immigraziun (incl. transfers da la populaziun residenta non permanenta)</t>
  </si>
  <si>
    <t>Immigrazione (compresi i trasferimenti della popolazione residente non permanente)</t>
  </si>
  <si>
    <t>Abwanderung</t>
  </si>
  <si>
    <t>Erwerb des Schweizer Bürgerrechts</t>
  </si>
  <si>
    <t>Bevölkerungsstand 31. Dezember</t>
  </si>
  <si>
    <t>Veränderung absolut</t>
  </si>
  <si>
    <t>Veränderung in %</t>
  </si>
  <si>
    <t>Wanderungssaldo (ink. Übertritte von der nichtständigen Wohnbevölkerung)</t>
  </si>
  <si>
    <t>Naschientschas vivas</t>
  </si>
  <si>
    <t>Mortoris</t>
  </si>
  <si>
    <t>Surpli da naschientschas</t>
  </si>
  <si>
    <t>Stadi da la populaziun 31 da december</t>
  </si>
  <si>
    <t>Midada en %</t>
  </si>
  <si>
    <t>Saldo da migraziun (incl. transfers da la populaziun residenta non permanenta)</t>
  </si>
  <si>
    <t>Acquist dal dretg da burgais svizzer</t>
  </si>
  <si>
    <t>Rectificaziuns da l'effectiv</t>
  </si>
  <si>
    <t>Stadi da la populaziun dal 1 da schaner</t>
  </si>
  <si>
    <t>Popolazione al 1° gennaio</t>
  </si>
  <si>
    <t>Nati vivi</t>
  </si>
  <si>
    <t>Decessi</t>
  </si>
  <si>
    <t>Eccesso di natalità</t>
  </si>
  <si>
    <t>Acquisizione della cittadinanza svizzera</t>
  </si>
  <si>
    <t>Rettifiche dell'organico</t>
  </si>
  <si>
    <t>Popolazione al 31 dicembre</t>
  </si>
  <si>
    <t>Variazione in %</t>
  </si>
  <si>
    <t>Variazione assoluta</t>
  </si>
  <si>
    <t>Midada absoluta</t>
  </si>
  <si>
    <t>Saldo migratorio (compresi i trasferimenti della popolazione residente non permanente)</t>
  </si>
  <si>
    <t>Bestandes-bereinigungen</t>
  </si>
  <si>
    <t>Bilanz der ständigen Wohnbevölkerung, Total 2025</t>
  </si>
  <si>
    <t>(Gemeindestand 2025: 100 Gemeinden)</t>
  </si>
  <si>
    <t>Bilantscha da la populaziun residenta permanenta, total 2025</t>
  </si>
  <si>
    <t>(stadi communal 2025: 100 vischnancas)</t>
  </si>
  <si>
    <t>Bilancio della popolazione residente permanente, totale 2025</t>
  </si>
  <si>
    <t>(stato dei comuni 2025: 100 comuni)</t>
  </si>
  <si>
    <t>Bilanz der ständigen Wohnbevölkerung, Schweizer 2025</t>
  </si>
  <si>
    <t>Bilanz der ständigen Wohnbevölkerung, Ausländer 2025</t>
  </si>
  <si>
    <t>Bilantscha da la populaziun residenta permanenta, Svizzer 2025</t>
  </si>
  <si>
    <t>Bilantscha da la populaziun residenta permanenta, esters 2025</t>
  </si>
  <si>
    <t>Bilancio della popolazione residente permanente, svizzeri 2025</t>
  </si>
  <si>
    <t>Bilancio della popolazione residente permanente, esteri 2025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</si>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</sst>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1" fillId="0" borderId="0"/>
  </cellStyleXfs>
  <cellXfs count="56">
    <xf numFmtId="0" fontId="0" fillId="0" borderId="0" xfId="0"/>
    <xf numFmtId="0" fontId="2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2" borderId="2" xfId="0" applyFont="1" applyFill="1" applyBorder="1"/>
    <xf numFmtId="0" fontId="2" fillId="2" borderId="2" xfId="0" applyFont="1" applyFill="1" applyBorder="1"/>
    <xf numFmtId="3" fontId="7" fillId="3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3" fillId="2" borderId="0" xfId="0" applyFont="1" applyFill="1"/>
    <xf numFmtId="0" fontId="0" fillId="2" borderId="6" xfId="0" applyFill="1" applyBorder="1"/>
    <xf numFmtId="0" fontId="0" fillId="2" borderId="9" xfId="0" applyFill="1" applyBorder="1"/>
    <xf numFmtId="0" fontId="0" fillId="2" borderId="10" xfId="0" applyFill="1" applyBorder="1"/>
    <xf numFmtId="0" fontId="7" fillId="3" borderId="6" xfId="0" applyFont="1" applyFill="1" applyBorder="1"/>
    <xf numFmtId="3" fontId="6" fillId="2" borderId="0" xfId="0" applyNumberFormat="1" applyFont="1" applyFill="1"/>
    <xf numFmtId="0" fontId="3" fillId="2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left" vertical="top" wrapText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top" wrapText="1"/>
    </xf>
    <xf numFmtId="0" fontId="11" fillId="7" borderId="0" xfId="0" applyFont="1" applyFill="1" applyAlignment="1">
      <alignment wrapText="1"/>
    </xf>
    <xf numFmtId="0" fontId="11" fillId="5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2" borderId="3" xfId="0" applyFont="1" applyFill="1" applyBorder="1"/>
    <xf numFmtId="3" fontId="7" fillId="3" borderId="12" xfId="0" applyNumberFormat="1" applyFont="1" applyFill="1" applyBorder="1" applyAlignment="1">
      <alignment horizontal="right"/>
    </xf>
    <xf numFmtId="3" fontId="0" fillId="2" borderId="11" xfId="0" applyNumberFormat="1" applyFill="1" applyBorder="1"/>
    <xf numFmtId="3" fontId="7" fillId="3" borderId="13" xfId="0" applyNumberFormat="1" applyFont="1" applyFill="1" applyBorder="1" applyAlignment="1">
      <alignment horizontal="right"/>
    </xf>
    <xf numFmtId="3" fontId="7" fillId="3" borderId="7" xfId="0" applyNumberFormat="1" applyFont="1" applyFill="1" applyBorder="1" applyAlignment="1">
      <alignment horizontal="right"/>
    </xf>
    <xf numFmtId="3" fontId="6" fillId="2" borderId="12" xfId="0" applyNumberFormat="1" applyFont="1" applyFill="1" applyBorder="1"/>
    <xf numFmtId="3" fontId="6" fillId="2" borderId="1" xfId="0" applyNumberFormat="1" applyFont="1" applyFill="1" applyBorder="1"/>
    <xf numFmtId="0" fontId="7" fillId="3" borderId="9" xfId="0" applyFont="1" applyFill="1" applyBorder="1"/>
    <xf numFmtId="0" fontId="6" fillId="2" borderId="12" xfId="0" applyFont="1" applyFill="1" applyBorder="1"/>
    <xf numFmtId="3" fontId="6" fillId="2" borderId="14" xfId="0" applyNumberFormat="1" applyFont="1" applyFill="1" applyBorder="1"/>
    <xf numFmtId="0" fontId="2" fillId="7" borderId="0" xfId="0" applyFont="1" applyFill="1" applyAlignment="1">
      <alignment horizontal="left" vertical="top" wrapText="1"/>
    </xf>
    <xf numFmtId="0" fontId="0" fillId="7" borderId="0" xfId="0" applyFill="1" applyAlignment="1">
      <alignment horizontal="left" vertical="top" wrapText="1"/>
    </xf>
    <xf numFmtId="0" fontId="0" fillId="2" borderId="5" xfId="0" applyFill="1" applyBorder="1" applyAlignment="1">
      <alignment vertical="top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10" fontId="7" fillId="3" borderId="3" xfId="0" applyNumberFormat="1" applyFont="1" applyFill="1" applyBorder="1" applyAlignment="1">
      <alignment horizontal="right"/>
    </xf>
    <xf numFmtId="10" fontId="7" fillId="2" borderId="3" xfId="0" applyNumberFormat="1" applyFont="1" applyFill="1" applyBorder="1" applyAlignment="1">
      <alignment horizontal="right"/>
    </xf>
    <xf numFmtId="10" fontId="7" fillId="3" borderId="8" xfId="0" applyNumberFormat="1" applyFont="1" applyFill="1" applyBorder="1" applyAlignment="1">
      <alignment horizontal="right"/>
    </xf>
    <xf numFmtId="10" fontId="2" fillId="2" borderId="3" xfId="0" applyNumberFormat="1" applyFont="1" applyFill="1" applyBorder="1" applyAlignment="1">
      <alignment horizontal="right"/>
    </xf>
    <xf numFmtId="10" fontId="2" fillId="2" borderId="4" xfId="0" applyNumberFormat="1" applyFont="1" applyFill="1" applyBorder="1" applyAlignment="1">
      <alignment horizontal="right"/>
    </xf>
    <xf numFmtId="3" fontId="0" fillId="2" borderId="0" xfId="0" applyNumberFormat="1" applyFill="1"/>
    <xf numFmtId="0" fontId="3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0" fillId="0" borderId="0" xfId="0"/>
  </cellXfs>
  <cellStyles count="4">
    <cellStyle name="Standard" xfId="0" builtinId="0"/>
    <cellStyle name="Standard 2" xfId="2" xr:uid="{00000000-0005-0000-0000-000001000000}"/>
    <cellStyle name="Standard 3" xfId="1" xr:uid="{00000000-0005-0000-0000-000002000000}"/>
    <cellStyle name="Standard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196850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228600</xdr:colOff>
      <xdr:row>0</xdr:row>
      <xdr:rowOff>19050</xdr:rowOff>
    </xdr:from>
    <xdr:to>
      <xdr:col>5</xdr:col>
      <xdr:colOff>742950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9146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196850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228600</xdr:colOff>
      <xdr:row>0</xdr:row>
      <xdr:rowOff>19050</xdr:rowOff>
    </xdr:from>
    <xdr:to>
      <xdr:col>5</xdr:col>
      <xdr:colOff>742950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9146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05" name="Option Button 1" hidden="1">
                <a:extLst>
                  <a:ext uri="{63B3BB69-23CF-44E3-9099-C40C66FF867C}">
                    <a14:compatExt spid="_x0000_s21505"/>
                  </a:ext>
                  <a:ext uri="{FF2B5EF4-FFF2-40B4-BE49-F238E27FC236}">
                    <a16:creationId xmlns:a16="http://schemas.microsoft.com/office/drawing/2014/main" id="{00000000-0008-0000-0100-0000015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06" name="Option Button 2" hidden="1">
                <a:extLst>
                  <a:ext uri="{63B3BB69-23CF-44E3-9099-C40C66FF867C}">
                    <a14:compatExt spid="_x0000_s21506"/>
                  </a:ext>
                  <a:ext uri="{FF2B5EF4-FFF2-40B4-BE49-F238E27FC236}">
                    <a16:creationId xmlns:a16="http://schemas.microsoft.com/office/drawing/2014/main" id="{00000000-0008-0000-0100-0000025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07" name="Option Button 3" hidden="1">
                <a:extLst>
                  <a:ext uri="{63B3BB69-23CF-44E3-9099-C40C66FF867C}">
                    <a14:compatExt spid="_x0000_s21507"/>
                  </a:ext>
                  <a:ext uri="{FF2B5EF4-FFF2-40B4-BE49-F238E27FC236}">
                    <a16:creationId xmlns:a16="http://schemas.microsoft.com/office/drawing/2014/main" id="{00000000-0008-0000-0100-0000035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196850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228600</xdr:colOff>
      <xdr:row>0</xdr:row>
      <xdr:rowOff>19050</xdr:rowOff>
    </xdr:from>
    <xdr:to>
      <xdr:col>5</xdr:col>
      <xdr:colOff>742950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9146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2529" name="Option Button 1" hidden="1">
                <a:extLst>
                  <a:ext uri="{63B3BB69-23CF-44E3-9099-C40C66FF867C}">
                    <a14:compatExt spid="_x0000_s22529"/>
                  </a:ext>
                  <a:ext uri="{FF2B5EF4-FFF2-40B4-BE49-F238E27FC236}">
                    <a16:creationId xmlns:a16="http://schemas.microsoft.com/office/drawing/2014/main" id="{00000000-0008-0000-0200-0000015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2530" name="Option Button 2" hidden="1">
                <a:extLst>
                  <a:ext uri="{63B3BB69-23CF-44E3-9099-C40C66FF867C}">
                    <a14:compatExt spid="_x0000_s22530"/>
                  </a:ext>
                  <a:ext uri="{FF2B5EF4-FFF2-40B4-BE49-F238E27FC236}">
                    <a16:creationId xmlns:a16="http://schemas.microsoft.com/office/drawing/2014/main" id="{00000000-0008-0000-0200-0000025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2531" name="Option Button 3" hidden="1">
                <a:extLst>
                  <a:ext uri="{63B3BB69-23CF-44E3-9099-C40C66FF867C}">
                    <a14:compatExt spid="_x0000_s22531"/>
                  </a:ext>
                  <a:ext uri="{FF2B5EF4-FFF2-40B4-BE49-F238E27FC236}">
                    <a16:creationId xmlns:a16="http://schemas.microsoft.com/office/drawing/2014/main" id="{00000000-0008-0000-0200-0000035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1"/>
  <sheetViews>
    <sheetView tabSelected="1"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5.5703125" style="2" customWidth="1"/>
    <col min="2" max="13" width="18" style="2" customWidth="1"/>
    <col min="14" max="16384" width="11.42578125" style="2"/>
  </cols>
  <sheetData>
    <row r="1" spans="1:13" s="1" customFormat="1" x14ac:dyDescent="0.2"/>
    <row r="2" spans="1:13" s="1" customFormat="1" ht="15.75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1" customFormat="1" ht="15.75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1" customFormat="1" ht="15.75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3" t="str">
        <f>VLOOKUP("&lt;Fachbereich&gt;",Uebersetzungen!$B$3:$E$105,Uebersetzungen!$B$2+1,FALSE)</f>
        <v>Daten &amp; Statistik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s="1" customFormat="1" ht="15.75" customHeight="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s="1" customFormat="1" ht="15.75" customHeight="1" x14ac:dyDescent="0.25">
      <c r="A9" s="54" t="str">
        <f>VLOOKUP("&lt;Titel&gt;",Uebersetzungen!$B$3:$E$37,Uebersetzungen!$B$2+1,FALSE)</f>
        <v>Bilanz der ständigen Wohnbevölkerung, Total 2025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</row>
    <row r="10" spans="1:13" s="3" customFormat="1" x14ac:dyDescent="0.2">
      <c r="A10" s="27" t="str">
        <f>VLOOKUP("&lt;UTitel&gt;",Uebersetzungen!$B$3:$E$105,Uebersetzungen!$B$2+1,FALSE)</f>
        <v>(Gemeindestand 2025: 100 Gemeinden)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ht="13.5" thickBot="1" x14ac:dyDescent="0.25"/>
    <row r="12" spans="1:13" s="46" customFormat="1" ht="60.75" customHeight="1" x14ac:dyDescent="0.2">
      <c r="A12" s="42"/>
      <c r="B12" s="43" t="str">
        <f>VLOOKUP("&lt;SpaltenTitel_1&gt;",Uebersetzungen!$B$3:$E$300,Uebersetzungen!$B$2+1,FALSE)</f>
        <v>Bevölkerungsstand 1. Januar</v>
      </c>
      <c r="C12" s="44" t="str">
        <f>VLOOKUP("&lt;SpaltenTitel_2&gt;",Uebersetzungen!$B$3:$E$300,Uebersetzungen!$B$2+1,FALSE)</f>
        <v>Lebendgeburten</v>
      </c>
      <c r="D12" s="44" t="str">
        <f>VLOOKUP("&lt;SpaltenTitel_3&gt;",Uebersetzungen!$B$3:$E$300,Uebersetzungen!$B$2+1,FALSE)</f>
        <v>Todesfälle</v>
      </c>
      <c r="E12" s="44" t="str">
        <f>VLOOKUP("&lt;SpaltenTitel_4&gt;",Uebersetzungen!$B$3:$E$300,Uebersetzungen!$B$2+1,FALSE)</f>
        <v>Geburtenüberschuss</v>
      </c>
      <c r="F12" s="44" t="str">
        <f>VLOOKUP("&lt;SpaltenTitel_5&gt;",Uebersetzungen!$B$3:$E$300,Uebersetzungen!$B$2+1,FALSE)</f>
        <v>Zuwanderung (ink. Übertritte von der nichtständigen Wohnbevölkerung)</v>
      </c>
      <c r="G12" s="44" t="str">
        <f>VLOOKUP("&lt;SpaltenTitel_6&gt;",Uebersetzungen!$B$3:$E$300,Uebersetzungen!$B$2+1,FALSE)</f>
        <v>Abwanderung</v>
      </c>
      <c r="H12" s="44" t="str">
        <f>VLOOKUP("&lt;SpaltenTitel_7&gt;",Uebersetzungen!$B$3:$E$300,Uebersetzungen!$B$2+1,FALSE)</f>
        <v>Wanderungssaldo (ink. Übertritte von der nichtständigen Wohnbevölkerung)</v>
      </c>
      <c r="I12" s="44" t="str">
        <f>VLOOKUP("&lt;SpaltenTitel_8&gt;",Uebersetzungen!$B$3:$E$300,Uebersetzungen!$B$2+1,FALSE)</f>
        <v>Erwerb des Schweizer Bürgerrechts</v>
      </c>
      <c r="J12" s="44" t="str">
        <f>VLOOKUP("&lt;SpaltenTitel_9&gt;",Uebersetzungen!$B$3:$E$300,Uebersetzungen!$B$2+1,FALSE)</f>
        <v>Bestandes-bereinigungen</v>
      </c>
      <c r="K12" s="44" t="str">
        <f>VLOOKUP("&lt;SpaltenTitel_10&gt;",Uebersetzungen!$B$3:$E$300,Uebersetzungen!$B$2+1,FALSE)</f>
        <v>Bevölkerungsstand 31. Dezember</v>
      </c>
      <c r="L12" s="44" t="str">
        <f>VLOOKUP("&lt;SpaltenTitel_11&gt;",Uebersetzungen!$B$3:$E$300,Uebersetzungen!$B$2+1,FALSE)</f>
        <v>Veränderung absolut</v>
      </c>
      <c r="M12" s="45" t="s">
        <v>198</v>
      </c>
    </row>
    <row r="13" spans="1:13" x14ac:dyDescent="0.2">
      <c r="A13" s="9"/>
      <c r="B13" s="38"/>
      <c r="C13" s="3"/>
      <c r="D13" s="3"/>
      <c r="E13" s="3"/>
      <c r="F13" s="3"/>
      <c r="G13" s="3"/>
      <c r="H13" s="3"/>
      <c r="I13" s="3"/>
      <c r="J13" s="3"/>
      <c r="K13" s="3"/>
      <c r="L13" s="3"/>
      <c r="M13" s="30"/>
    </row>
    <row r="14" spans="1:13" x14ac:dyDescent="0.2">
      <c r="A14" s="37" t="str">
        <f>VLOOKUP("&lt;Zeilentitel_1&gt;",Uebersetzungen!$B$3:$E$105,Uebersetzungen!$B$2+1,FALSE)</f>
        <v>GRAUBÜNDEN</v>
      </c>
      <c r="B14" s="31">
        <v>206138</v>
      </c>
      <c r="C14" s="6">
        <v>1421</v>
      </c>
      <c r="D14" s="6">
        <v>1906</v>
      </c>
      <c r="E14" s="6">
        <v>-485</v>
      </c>
      <c r="F14" s="6">
        <v>16286</v>
      </c>
      <c r="G14" s="6">
        <v>14502</v>
      </c>
      <c r="H14" s="6">
        <v>1784</v>
      </c>
      <c r="I14" s="6">
        <v>730</v>
      </c>
      <c r="J14" s="6">
        <v>-37</v>
      </c>
      <c r="K14" s="6">
        <v>207400</v>
      </c>
      <c r="L14" s="6">
        <v>1262</v>
      </c>
      <c r="M14" s="47">
        <v>6.1221123710000006E-3</v>
      </c>
    </row>
    <row r="15" spans="1:13" x14ac:dyDescent="0.2">
      <c r="A15" s="4" t="str">
        <f>VLOOKUP("&lt;Zeilentitel_2&gt;",Uebersetzungen!$B$3:$E$105,Uebersetzungen!$B$2+1,FALSE)</f>
        <v>Region Albula</v>
      </c>
      <c r="B15" s="7">
        <v>8172</v>
      </c>
      <c r="C15" s="7">
        <v>38</v>
      </c>
      <c r="D15" s="7">
        <v>88</v>
      </c>
      <c r="E15" s="7">
        <v>-50</v>
      </c>
      <c r="F15" s="7">
        <v>720</v>
      </c>
      <c r="G15" s="7">
        <v>686</v>
      </c>
      <c r="H15" s="7">
        <v>34</v>
      </c>
      <c r="I15" s="7">
        <v>28</v>
      </c>
      <c r="J15" s="7">
        <v>-8</v>
      </c>
      <c r="K15" s="7">
        <v>8148</v>
      </c>
      <c r="L15" s="7">
        <v>-24</v>
      </c>
      <c r="M15" s="48">
        <v>-2.9368575600000001E-3</v>
      </c>
    </row>
    <row r="16" spans="1:13" x14ac:dyDescent="0.2">
      <c r="A16" s="5" t="s">
        <v>0</v>
      </c>
      <c r="B16" s="13">
        <v>2732</v>
      </c>
      <c r="C16" s="13">
        <v>10</v>
      </c>
      <c r="D16" s="13">
        <v>24</v>
      </c>
      <c r="E16" s="13">
        <v>-14</v>
      </c>
      <c r="F16" s="13">
        <v>274</v>
      </c>
      <c r="G16" s="13">
        <v>280</v>
      </c>
      <c r="H16" s="13">
        <v>-6</v>
      </c>
      <c r="I16" s="13">
        <v>14</v>
      </c>
      <c r="J16" s="13">
        <v>-9</v>
      </c>
      <c r="K16" s="13">
        <v>2703</v>
      </c>
      <c r="L16" s="13">
        <v>-29</v>
      </c>
      <c r="M16" s="50">
        <v>-1.061493411E-2</v>
      </c>
    </row>
    <row r="17" spans="1:13" x14ac:dyDescent="0.2">
      <c r="A17" s="5" t="s">
        <v>1</v>
      </c>
      <c r="B17" s="13">
        <v>518</v>
      </c>
      <c r="C17" s="13">
        <v>3</v>
      </c>
      <c r="D17" s="13">
        <v>8</v>
      </c>
      <c r="E17" s="13">
        <v>-5</v>
      </c>
      <c r="F17" s="13">
        <v>72</v>
      </c>
      <c r="G17" s="13">
        <v>51</v>
      </c>
      <c r="H17" s="13">
        <v>21</v>
      </c>
      <c r="I17" s="13">
        <v>1</v>
      </c>
      <c r="J17" s="13">
        <v>0</v>
      </c>
      <c r="K17" s="13">
        <v>534</v>
      </c>
      <c r="L17" s="13">
        <v>16</v>
      </c>
      <c r="M17" s="50">
        <v>3.0888030888000004E-2</v>
      </c>
    </row>
    <row r="18" spans="1:13" x14ac:dyDescent="0.2">
      <c r="A18" s="5" t="s">
        <v>94</v>
      </c>
      <c r="B18" s="13">
        <v>205</v>
      </c>
      <c r="C18" s="13">
        <v>1</v>
      </c>
      <c r="D18" s="13">
        <v>5</v>
      </c>
      <c r="E18" s="13">
        <v>-4</v>
      </c>
      <c r="F18" s="13">
        <v>23</v>
      </c>
      <c r="G18" s="13">
        <v>10</v>
      </c>
      <c r="H18" s="13">
        <v>13</v>
      </c>
      <c r="I18" s="13">
        <v>0</v>
      </c>
      <c r="J18" s="13">
        <v>-1</v>
      </c>
      <c r="K18" s="13">
        <v>213</v>
      </c>
      <c r="L18" s="13">
        <v>8</v>
      </c>
      <c r="M18" s="50">
        <v>3.9024390244E-2</v>
      </c>
    </row>
    <row r="19" spans="1:13" x14ac:dyDescent="0.2">
      <c r="A19" s="5" t="s">
        <v>2</v>
      </c>
      <c r="B19" s="13">
        <v>1354</v>
      </c>
      <c r="C19" s="13">
        <v>6</v>
      </c>
      <c r="D19" s="13">
        <v>19</v>
      </c>
      <c r="E19" s="13">
        <v>-13</v>
      </c>
      <c r="F19" s="13">
        <v>81</v>
      </c>
      <c r="G19" s="13">
        <v>114</v>
      </c>
      <c r="H19" s="13">
        <v>-33</v>
      </c>
      <c r="I19" s="13">
        <v>7</v>
      </c>
      <c r="J19" s="13">
        <v>2</v>
      </c>
      <c r="K19" s="13">
        <v>1310</v>
      </c>
      <c r="L19" s="13">
        <v>-44</v>
      </c>
      <c r="M19" s="50">
        <v>-3.2496307240000001E-2</v>
      </c>
    </row>
    <row r="20" spans="1:13" x14ac:dyDescent="0.2">
      <c r="A20" s="5" t="s">
        <v>88</v>
      </c>
      <c r="B20" s="13">
        <v>2465</v>
      </c>
      <c r="C20" s="13">
        <v>12</v>
      </c>
      <c r="D20" s="13">
        <v>22</v>
      </c>
      <c r="E20" s="13">
        <v>-10</v>
      </c>
      <c r="F20" s="13">
        <v>208</v>
      </c>
      <c r="G20" s="13">
        <v>170</v>
      </c>
      <c r="H20" s="13">
        <v>38</v>
      </c>
      <c r="I20" s="13">
        <v>6</v>
      </c>
      <c r="J20" s="13">
        <v>1</v>
      </c>
      <c r="K20" s="13">
        <v>2494</v>
      </c>
      <c r="L20" s="13">
        <v>29</v>
      </c>
      <c r="M20" s="50">
        <v>1.1764705881999999E-2</v>
      </c>
    </row>
    <row r="21" spans="1:13" x14ac:dyDescent="0.2">
      <c r="A21" s="5" t="s">
        <v>91</v>
      </c>
      <c r="B21" s="13">
        <v>898</v>
      </c>
      <c r="C21" s="13">
        <v>6</v>
      </c>
      <c r="D21" s="13">
        <v>10</v>
      </c>
      <c r="E21" s="13">
        <v>-4</v>
      </c>
      <c r="F21" s="13">
        <v>62</v>
      </c>
      <c r="G21" s="13">
        <v>61</v>
      </c>
      <c r="H21" s="13">
        <v>1</v>
      </c>
      <c r="I21" s="13">
        <v>0</v>
      </c>
      <c r="J21" s="13">
        <v>-1</v>
      </c>
      <c r="K21" s="13">
        <v>894</v>
      </c>
      <c r="L21" s="13">
        <v>-4</v>
      </c>
      <c r="M21" s="50">
        <v>-4.4543429800000004E-3</v>
      </c>
    </row>
    <row r="22" spans="1:13" x14ac:dyDescent="0.2">
      <c r="A22" s="4" t="str">
        <f>VLOOKUP("&lt;Zeilentitel_3&gt;",Uebersetzungen!$B$3:$E$105,Uebersetzungen!$B$2+1,FALSE)</f>
        <v>Region Bernina</v>
      </c>
      <c r="B22" s="7">
        <v>4604</v>
      </c>
      <c r="C22" s="7">
        <v>24</v>
      </c>
      <c r="D22" s="7">
        <v>65</v>
      </c>
      <c r="E22" s="7">
        <v>-41</v>
      </c>
      <c r="F22" s="7">
        <v>144</v>
      </c>
      <c r="G22" s="7">
        <v>103</v>
      </c>
      <c r="H22" s="7">
        <v>41</v>
      </c>
      <c r="I22" s="7">
        <v>3</v>
      </c>
      <c r="J22" s="7">
        <v>-7</v>
      </c>
      <c r="K22" s="7">
        <v>4597</v>
      </c>
      <c r="L22" s="7">
        <v>-7</v>
      </c>
      <c r="M22" s="48">
        <v>-1.5204170299999999E-3</v>
      </c>
    </row>
    <row r="23" spans="1:13" x14ac:dyDescent="0.2">
      <c r="A23" s="5" t="s">
        <v>3</v>
      </c>
      <c r="B23" s="13">
        <v>1099</v>
      </c>
      <c r="C23" s="13">
        <v>5</v>
      </c>
      <c r="D23" s="13">
        <v>13</v>
      </c>
      <c r="E23" s="13">
        <v>-8</v>
      </c>
      <c r="F23" s="13">
        <v>47</v>
      </c>
      <c r="G23" s="13">
        <v>32</v>
      </c>
      <c r="H23" s="13">
        <v>15</v>
      </c>
      <c r="I23" s="13">
        <v>1</v>
      </c>
      <c r="J23" s="13">
        <v>-3</v>
      </c>
      <c r="K23" s="13">
        <v>1103</v>
      </c>
      <c r="L23" s="13">
        <v>4</v>
      </c>
      <c r="M23" s="50">
        <v>3.6396724290000001E-3</v>
      </c>
    </row>
    <row r="24" spans="1:13" x14ac:dyDescent="0.2">
      <c r="A24" s="5" t="s">
        <v>4</v>
      </c>
      <c r="B24" s="13">
        <v>3505</v>
      </c>
      <c r="C24" s="13">
        <v>19</v>
      </c>
      <c r="D24" s="13">
        <v>52</v>
      </c>
      <c r="E24" s="13">
        <v>-33</v>
      </c>
      <c r="F24" s="13">
        <v>97</v>
      </c>
      <c r="G24" s="13">
        <v>71</v>
      </c>
      <c r="H24" s="13">
        <v>26</v>
      </c>
      <c r="I24" s="13">
        <v>2</v>
      </c>
      <c r="J24" s="13">
        <v>-4</v>
      </c>
      <c r="K24" s="13">
        <v>3494</v>
      </c>
      <c r="L24" s="13">
        <v>-11</v>
      </c>
      <c r="M24" s="50">
        <v>-3.1383737499999999E-3</v>
      </c>
    </row>
    <row r="25" spans="1:13" x14ac:dyDescent="0.2">
      <c r="A25" s="4" t="str">
        <f>VLOOKUP("&lt;Zeilentitel_4&gt;",Uebersetzungen!$B$3:$E$105,Uebersetzungen!$B$2+1,FALSE)</f>
        <v>Region Engiadina Bassa/Val Müstair</v>
      </c>
      <c r="B25" s="7">
        <v>9119</v>
      </c>
      <c r="C25" s="7">
        <v>58</v>
      </c>
      <c r="D25" s="7">
        <v>107</v>
      </c>
      <c r="E25" s="7">
        <v>-49</v>
      </c>
      <c r="F25" s="7">
        <v>654</v>
      </c>
      <c r="G25" s="7">
        <v>514</v>
      </c>
      <c r="H25" s="7">
        <v>140</v>
      </c>
      <c r="I25" s="7">
        <v>21</v>
      </c>
      <c r="J25" s="7">
        <v>-13</v>
      </c>
      <c r="K25" s="7">
        <v>9197</v>
      </c>
      <c r="L25" s="7">
        <v>78</v>
      </c>
      <c r="M25" s="48">
        <v>8.5535694699999994E-3</v>
      </c>
    </row>
    <row r="26" spans="1:13" x14ac:dyDescent="0.2">
      <c r="A26" s="5" t="s">
        <v>37</v>
      </c>
      <c r="B26" s="13">
        <v>1592</v>
      </c>
      <c r="C26" s="13">
        <v>10</v>
      </c>
      <c r="D26" s="13">
        <v>19</v>
      </c>
      <c r="E26" s="13">
        <v>-9</v>
      </c>
      <c r="F26" s="13">
        <v>106</v>
      </c>
      <c r="G26" s="13">
        <v>97</v>
      </c>
      <c r="H26" s="13">
        <v>9</v>
      </c>
      <c r="I26" s="13">
        <v>2</v>
      </c>
      <c r="J26" s="13">
        <v>-6</v>
      </c>
      <c r="K26" s="13">
        <v>1586</v>
      </c>
      <c r="L26" s="13">
        <v>-6</v>
      </c>
      <c r="M26" s="50">
        <v>-3.7688442199999999E-3</v>
      </c>
    </row>
    <row r="27" spans="1:13" x14ac:dyDescent="0.2">
      <c r="A27" s="5" t="s">
        <v>38</v>
      </c>
      <c r="B27" s="13">
        <v>750</v>
      </c>
      <c r="C27" s="13">
        <v>5</v>
      </c>
      <c r="D27" s="13">
        <v>13</v>
      </c>
      <c r="E27" s="13">
        <v>-8</v>
      </c>
      <c r="F27" s="13">
        <v>85</v>
      </c>
      <c r="G27" s="13">
        <v>64</v>
      </c>
      <c r="H27" s="13">
        <v>21</v>
      </c>
      <c r="I27" s="13">
        <v>2</v>
      </c>
      <c r="J27" s="13">
        <v>-2</v>
      </c>
      <c r="K27" s="13">
        <v>761</v>
      </c>
      <c r="L27" s="13">
        <v>11</v>
      </c>
      <c r="M27" s="50">
        <v>1.4666666666999999E-2</v>
      </c>
    </row>
    <row r="28" spans="1:13" x14ac:dyDescent="0.2">
      <c r="A28" s="5" t="s">
        <v>39</v>
      </c>
      <c r="B28" s="13">
        <v>4546</v>
      </c>
      <c r="C28" s="13">
        <v>25</v>
      </c>
      <c r="D28" s="13">
        <v>46</v>
      </c>
      <c r="E28" s="13">
        <v>-21</v>
      </c>
      <c r="F28" s="13">
        <v>345</v>
      </c>
      <c r="G28" s="13">
        <v>272</v>
      </c>
      <c r="H28" s="13">
        <v>73</v>
      </c>
      <c r="I28" s="13">
        <v>13</v>
      </c>
      <c r="J28" s="13">
        <v>1</v>
      </c>
      <c r="K28" s="13">
        <v>4599</v>
      </c>
      <c r="L28" s="13">
        <v>53</v>
      </c>
      <c r="M28" s="50">
        <v>1.1658600967999999E-2</v>
      </c>
    </row>
    <row r="29" spans="1:13" x14ac:dyDescent="0.2">
      <c r="A29" s="5" t="s">
        <v>40</v>
      </c>
      <c r="B29" s="13">
        <v>801</v>
      </c>
      <c r="C29" s="13">
        <v>8</v>
      </c>
      <c r="D29" s="13">
        <v>5</v>
      </c>
      <c r="E29" s="13">
        <v>3</v>
      </c>
      <c r="F29" s="13">
        <v>52</v>
      </c>
      <c r="G29" s="13">
        <v>27</v>
      </c>
      <c r="H29" s="13">
        <v>25</v>
      </c>
      <c r="I29" s="13">
        <v>0</v>
      </c>
      <c r="J29" s="13">
        <v>-5</v>
      </c>
      <c r="K29" s="13">
        <v>824</v>
      </c>
      <c r="L29" s="13">
        <v>23</v>
      </c>
      <c r="M29" s="50">
        <v>2.8714107366E-2</v>
      </c>
    </row>
    <row r="30" spans="1:13" x14ac:dyDescent="0.2">
      <c r="A30" s="5" t="s">
        <v>59</v>
      </c>
      <c r="B30" s="13">
        <v>1430</v>
      </c>
      <c r="C30" s="13">
        <v>10</v>
      </c>
      <c r="D30" s="13">
        <v>24</v>
      </c>
      <c r="E30" s="13">
        <v>-14</v>
      </c>
      <c r="F30" s="13">
        <v>66</v>
      </c>
      <c r="G30" s="13">
        <v>54</v>
      </c>
      <c r="H30" s="13">
        <v>12</v>
      </c>
      <c r="I30" s="13">
        <v>4</v>
      </c>
      <c r="J30" s="13">
        <v>-1</v>
      </c>
      <c r="K30" s="13">
        <v>1427</v>
      </c>
      <c r="L30" s="13">
        <v>-3</v>
      </c>
      <c r="M30" s="50">
        <v>-2.0979021E-3</v>
      </c>
    </row>
    <row r="31" spans="1:13" x14ac:dyDescent="0.2">
      <c r="A31" s="4" t="str">
        <f>VLOOKUP("&lt;Zeilentitel_5&gt;",Uebersetzungen!$B$3:$E$105,Uebersetzungen!$B$2+1,FALSE)</f>
        <v>Region Imboden</v>
      </c>
      <c r="B31" s="7">
        <v>22137</v>
      </c>
      <c r="C31" s="7">
        <v>154</v>
      </c>
      <c r="D31" s="7">
        <v>166</v>
      </c>
      <c r="E31" s="7">
        <v>-12</v>
      </c>
      <c r="F31" s="7">
        <v>1672</v>
      </c>
      <c r="G31" s="7">
        <v>1537</v>
      </c>
      <c r="H31" s="7">
        <v>135</v>
      </c>
      <c r="I31" s="7">
        <v>106</v>
      </c>
      <c r="J31" s="7">
        <v>-5</v>
      </c>
      <c r="K31" s="7">
        <v>22255</v>
      </c>
      <c r="L31" s="7">
        <v>118</v>
      </c>
      <c r="M31" s="48">
        <v>5.3304422460000002E-3</v>
      </c>
    </row>
    <row r="32" spans="1:13" x14ac:dyDescent="0.2">
      <c r="A32" s="5" t="s">
        <v>30</v>
      </c>
      <c r="B32" s="13">
        <v>3565</v>
      </c>
      <c r="C32" s="13">
        <v>27</v>
      </c>
      <c r="D32" s="13">
        <v>19</v>
      </c>
      <c r="E32" s="13">
        <v>8</v>
      </c>
      <c r="F32" s="13">
        <v>246</v>
      </c>
      <c r="G32" s="13">
        <v>210</v>
      </c>
      <c r="H32" s="13">
        <v>36</v>
      </c>
      <c r="I32" s="13">
        <v>18</v>
      </c>
      <c r="J32" s="13">
        <v>9</v>
      </c>
      <c r="K32" s="13">
        <v>3618</v>
      </c>
      <c r="L32" s="13">
        <v>53</v>
      </c>
      <c r="M32" s="50">
        <v>1.4866760167999999E-2</v>
      </c>
    </row>
    <row r="33" spans="1:13" x14ac:dyDescent="0.2">
      <c r="A33" s="5" t="s">
        <v>31</v>
      </c>
      <c r="B33" s="13">
        <v>8392</v>
      </c>
      <c r="C33" s="13">
        <v>63</v>
      </c>
      <c r="D33" s="13">
        <v>56</v>
      </c>
      <c r="E33" s="13">
        <v>7</v>
      </c>
      <c r="F33" s="13">
        <v>579</v>
      </c>
      <c r="G33" s="13">
        <v>541</v>
      </c>
      <c r="H33" s="13">
        <v>38</v>
      </c>
      <c r="I33" s="13">
        <v>57</v>
      </c>
      <c r="J33" s="13">
        <v>-9</v>
      </c>
      <c r="K33" s="13">
        <v>8428</v>
      </c>
      <c r="L33" s="13">
        <v>36</v>
      </c>
      <c r="M33" s="50">
        <v>4.2897998090000002E-3</v>
      </c>
    </row>
    <row r="34" spans="1:13" x14ac:dyDescent="0.2">
      <c r="A34" s="5" t="s">
        <v>32</v>
      </c>
      <c r="B34" s="13">
        <v>1612</v>
      </c>
      <c r="C34" s="13">
        <v>15</v>
      </c>
      <c r="D34" s="13">
        <v>15</v>
      </c>
      <c r="E34" s="13">
        <v>0</v>
      </c>
      <c r="F34" s="13">
        <v>124</v>
      </c>
      <c r="G34" s="13">
        <v>120</v>
      </c>
      <c r="H34" s="13">
        <v>4</v>
      </c>
      <c r="I34" s="13">
        <v>8</v>
      </c>
      <c r="J34" s="13">
        <v>-9</v>
      </c>
      <c r="K34" s="13">
        <v>1607</v>
      </c>
      <c r="L34" s="13">
        <v>-5</v>
      </c>
      <c r="M34" s="50">
        <v>-3.1017369700000004E-3</v>
      </c>
    </row>
    <row r="35" spans="1:13" x14ac:dyDescent="0.2">
      <c r="A35" s="5" t="s">
        <v>33</v>
      </c>
      <c r="B35" s="13">
        <v>2886</v>
      </c>
      <c r="C35" s="13">
        <v>14</v>
      </c>
      <c r="D35" s="13">
        <v>19</v>
      </c>
      <c r="E35" s="13">
        <v>-5</v>
      </c>
      <c r="F35" s="13">
        <v>161</v>
      </c>
      <c r="G35" s="13">
        <v>194</v>
      </c>
      <c r="H35" s="13">
        <v>-33</v>
      </c>
      <c r="I35" s="13">
        <v>11</v>
      </c>
      <c r="J35" s="13">
        <v>1</v>
      </c>
      <c r="K35" s="13">
        <v>2849</v>
      </c>
      <c r="L35" s="13">
        <v>-37</v>
      </c>
      <c r="M35" s="50">
        <v>-1.2820512820000001E-2</v>
      </c>
    </row>
    <row r="36" spans="1:13" x14ac:dyDescent="0.2">
      <c r="A36" s="5" t="s">
        <v>34</v>
      </c>
      <c r="B36" s="13">
        <v>2902</v>
      </c>
      <c r="C36" s="13">
        <v>17</v>
      </c>
      <c r="D36" s="13">
        <v>34</v>
      </c>
      <c r="E36" s="13">
        <v>-17</v>
      </c>
      <c r="F36" s="13">
        <v>345</v>
      </c>
      <c r="G36" s="13">
        <v>283</v>
      </c>
      <c r="H36" s="13">
        <v>62</v>
      </c>
      <c r="I36" s="13">
        <v>6</v>
      </c>
      <c r="J36" s="13">
        <v>7</v>
      </c>
      <c r="K36" s="13">
        <v>2954</v>
      </c>
      <c r="L36" s="13">
        <v>52</v>
      </c>
      <c r="M36" s="50">
        <v>1.7918676775E-2</v>
      </c>
    </row>
    <row r="37" spans="1:13" x14ac:dyDescent="0.2">
      <c r="A37" s="5" t="s">
        <v>35</v>
      </c>
      <c r="B37" s="13">
        <v>1223</v>
      </c>
      <c r="C37" s="13">
        <v>9</v>
      </c>
      <c r="D37" s="13">
        <v>12</v>
      </c>
      <c r="E37" s="13">
        <v>-3</v>
      </c>
      <c r="F37" s="13">
        <v>101</v>
      </c>
      <c r="G37" s="13">
        <v>96</v>
      </c>
      <c r="H37" s="13">
        <v>5</v>
      </c>
      <c r="I37" s="13">
        <v>3</v>
      </c>
      <c r="J37" s="13">
        <v>0</v>
      </c>
      <c r="K37" s="13">
        <v>1225</v>
      </c>
      <c r="L37" s="13">
        <v>2</v>
      </c>
      <c r="M37" s="50">
        <v>1.6353229759999998E-3</v>
      </c>
    </row>
    <row r="38" spans="1:13" x14ac:dyDescent="0.2">
      <c r="A38" s="5" t="s">
        <v>36</v>
      </c>
      <c r="B38" s="13">
        <v>1557</v>
      </c>
      <c r="C38" s="13">
        <v>9</v>
      </c>
      <c r="D38" s="13">
        <v>11</v>
      </c>
      <c r="E38" s="13">
        <v>-2</v>
      </c>
      <c r="F38" s="13">
        <v>116</v>
      </c>
      <c r="G38" s="13">
        <v>93</v>
      </c>
      <c r="H38" s="13">
        <v>23</v>
      </c>
      <c r="I38" s="13">
        <v>3</v>
      </c>
      <c r="J38" s="13">
        <v>-4</v>
      </c>
      <c r="K38" s="13">
        <v>1574</v>
      </c>
      <c r="L38" s="13">
        <v>17</v>
      </c>
      <c r="M38" s="50">
        <v>1.0918432884E-2</v>
      </c>
    </row>
    <row r="39" spans="1:13" x14ac:dyDescent="0.2">
      <c r="A39" s="4" t="str">
        <f>VLOOKUP("&lt;Zeilentitel_6&gt;",Uebersetzungen!$B$3:$E$105,Uebersetzungen!$B$2+1,FALSE)</f>
        <v>Region Landquart</v>
      </c>
      <c r="B39" s="7">
        <v>26671</v>
      </c>
      <c r="C39" s="7">
        <v>223</v>
      </c>
      <c r="D39" s="7">
        <v>203</v>
      </c>
      <c r="E39" s="7">
        <v>20</v>
      </c>
      <c r="F39" s="7">
        <v>1913</v>
      </c>
      <c r="G39" s="7">
        <v>1628</v>
      </c>
      <c r="H39" s="7">
        <v>285</v>
      </c>
      <c r="I39" s="7">
        <v>79</v>
      </c>
      <c r="J39" s="7">
        <v>19</v>
      </c>
      <c r="K39" s="7">
        <v>26995</v>
      </c>
      <c r="L39" s="7">
        <v>324</v>
      </c>
      <c r="M39" s="48">
        <v>1.2148025946E-2</v>
      </c>
    </row>
    <row r="40" spans="1:13" x14ac:dyDescent="0.2">
      <c r="A40" s="5" t="s">
        <v>69</v>
      </c>
      <c r="B40" s="13">
        <v>3424</v>
      </c>
      <c r="C40" s="13">
        <v>34</v>
      </c>
      <c r="D40" s="13">
        <v>19</v>
      </c>
      <c r="E40" s="13">
        <v>15</v>
      </c>
      <c r="F40" s="13">
        <v>262</v>
      </c>
      <c r="G40" s="13">
        <v>256</v>
      </c>
      <c r="H40" s="13">
        <v>6</v>
      </c>
      <c r="I40" s="13">
        <v>6</v>
      </c>
      <c r="J40" s="13">
        <v>27</v>
      </c>
      <c r="K40" s="13">
        <v>3472</v>
      </c>
      <c r="L40" s="13">
        <v>48</v>
      </c>
      <c r="M40" s="50">
        <v>1.4018691589000001E-2</v>
      </c>
    </row>
    <row r="41" spans="1:13" x14ac:dyDescent="0.2">
      <c r="A41" s="5" t="s">
        <v>70</v>
      </c>
      <c r="B41" s="13">
        <v>2674</v>
      </c>
      <c r="C41" s="13">
        <v>16</v>
      </c>
      <c r="D41" s="13">
        <v>15</v>
      </c>
      <c r="E41" s="13">
        <v>1</v>
      </c>
      <c r="F41" s="13">
        <v>143</v>
      </c>
      <c r="G41" s="13">
        <v>143</v>
      </c>
      <c r="H41" s="13">
        <v>0</v>
      </c>
      <c r="I41" s="13">
        <v>5</v>
      </c>
      <c r="J41" s="13">
        <v>1</v>
      </c>
      <c r="K41" s="13">
        <v>2676</v>
      </c>
      <c r="L41" s="13">
        <v>2</v>
      </c>
      <c r="M41" s="50">
        <v>7.4794315599999996E-4</v>
      </c>
    </row>
    <row r="42" spans="1:13" x14ac:dyDescent="0.2">
      <c r="A42" s="5" t="s">
        <v>71</v>
      </c>
      <c r="B42" s="13">
        <v>3691</v>
      </c>
      <c r="C42" s="13">
        <v>34</v>
      </c>
      <c r="D42" s="13">
        <v>38</v>
      </c>
      <c r="E42" s="13">
        <v>-4</v>
      </c>
      <c r="F42" s="13">
        <v>355</v>
      </c>
      <c r="G42" s="13">
        <v>212</v>
      </c>
      <c r="H42" s="13">
        <v>143</v>
      </c>
      <c r="I42" s="13">
        <v>9</v>
      </c>
      <c r="J42" s="13">
        <v>-3</v>
      </c>
      <c r="K42" s="13">
        <v>3827</v>
      </c>
      <c r="L42" s="13">
        <v>136</v>
      </c>
      <c r="M42" s="50">
        <v>3.6846383093999999E-2</v>
      </c>
    </row>
    <row r="43" spans="1:13" x14ac:dyDescent="0.2">
      <c r="A43" s="5" t="s">
        <v>72</v>
      </c>
      <c r="B43" s="13">
        <v>879</v>
      </c>
      <c r="C43" s="13">
        <v>13</v>
      </c>
      <c r="D43" s="13">
        <v>8</v>
      </c>
      <c r="E43" s="13">
        <v>5</v>
      </c>
      <c r="F43" s="13">
        <v>61</v>
      </c>
      <c r="G43" s="13">
        <v>59</v>
      </c>
      <c r="H43" s="13">
        <v>2</v>
      </c>
      <c r="I43" s="13">
        <v>4</v>
      </c>
      <c r="J43" s="13">
        <v>0</v>
      </c>
      <c r="K43" s="13">
        <v>886</v>
      </c>
      <c r="L43" s="13">
        <v>7</v>
      </c>
      <c r="M43" s="50">
        <v>7.9635949939999996E-3</v>
      </c>
    </row>
    <row r="44" spans="1:13" x14ac:dyDescent="0.2">
      <c r="A44" s="5" t="s">
        <v>73</v>
      </c>
      <c r="B44" s="13">
        <v>964</v>
      </c>
      <c r="C44" s="13">
        <v>10</v>
      </c>
      <c r="D44" s="13">
        <v>5</v>
      </c>
      <c r="E44" s="13">
        <v>5</v>
      </c>
      <c r="F44" s="13">
        <v>76</v>
      </c>
      <c r="G44" s="13">
        <v>67</v>
      </c>
      <c r="H44" s="13">
        <v>9</v>
      </c>
      <c r="I44" s="13">
        <v>0</v>
      </c>
      <c r="J44" s="13">
        <v>1</v>
      </c>
      <c r="K44" s="13">
        <v>979</v>
      </c>
      <c r="L44" s="13">
        <v>15</v>
      </c>
      <c r="M44" s="50">
        <v>1.5560165975E-2</v>
      </c>
    </row>
    <row r="45" spans="1:13" x14ac:dyDescent="0.2">
      <c r="A45" s="5" t="s">
        <v>74</v>
      </c>
      <c r="B45" s="13">
        <v>3266</v>
      </c>
      <c r="C45" s="13">
        <v>31</v>
      </c>
      <c r="D45" s="13">
        <v>24</v>
      </c>
      <c r="E45" s="13">
        <v>7</v>
      </c>
      <c r="F45" s="13">
        <v>306</v>
      </c>
      <c r="G45" s="13">
        <v>221</v>
      </c>
      <c r="H45" s="13">
        <v>85</v>
      </c>
      <c r="I45" s="13">
        <v>11</v>
      </c>
      <c r="J45" s="13">
        <v>-14</v>
      </c>
      <c r="K45" s="13">
        <v>3344</v>
      </c>
      <c r="L45" s="13">
        <v>78</v>
      </c>
      <c r="M45" s="50">
        <v>2.3882424984999998E-2</v>
      </c>
    </row>
    <row r="46" spans="1:13" x14ac:dyDescent="0.2">
      <c r="A46" s="5" t="s">
        <v>75</v>
      </c>
      <c r="B46" s="13">
        <v>2529</v>
      </c>
      <c r="C46" s="13">
        <v>20</v>
      </c>
      <c r="D46" s="13">
        <v>13</v>
      </c>
      <c r="E46" s="13">
        <v>7</v>
      </c>
      <c r="F46" s="13">
        <v>124</v>
      </c>
      <c r="G46" s="13">
        <v>133</v>
      </c>
      <c r="H46" s="13">
        <v>-9</v>
      </c>
      <c r="I46" s="13">
        <v>6</v>
      </c>
      <c r="J46" s="13">
        <v>3</v>
      </c>
      <c r="K46" s="13">
        <v>2530</v>
      </c>
      <c r="L46" s="13">
        <v>1</v>
      </c>
      <c r="M46" s="50">
        <v>3.9541320699999999E-4</v>
      </c>
    </row>
    <row r="47" spans="1:13" x14ac:dyDescent="0.2">
      <c r="A47" s="5" t="s">
        <v>76</v>
      </c>
      <c r="B47" s="13">
        <v>9244</v>
      </c>
      <c r="C47" s="13">
        <v>65</v>
      </c>
      <c r="D47" s="13">
        <v>81</v>
      </c>
      <c r="E47" s="13">
        <v>-16</v>
      </c>
      <c r="F47" s="13">
        <v>586</v>
      </c>
      <c r="G47" s="13">
        <v>537</v>
      </c>
      <c r="H47" s="13">
        <v>49</v>
      </c>
      <c r="I47" s="13">
        <v>38</v>
      </c>
      <c r="J47" s="13">
        <v>4</v>
      </c>
      <c r="K47" s="13">
        <v>9281</v>
      </c>
      <c r="L47" s="13">
        <v>37</v>
      </c>
      <c r="M47" s="50">
        <v>4.0025962789999999E-3</v>
      </c>
    </row>
    <row r="48" spans="1:13" x14ac:dyDescent="0.2">
      <c r="A48" s="4" t="str">
        <f>VLOOKUP("&lt;Zeilentitel_7&gt;",Uebersetzungen!$B$3:$E$105,Uebersetzungen!$B$2+1,FALSE)</f>
        <v>Region Maloja</v>
      </c>
      <c r="B48" s="7">
        <v>18309</v>
      </c>
      <c r="C48" s="7">
        <v>128</v>
      </c>
      <c r="D48" s="7">
        <v>146</v>
      </c>
      <c r="E48" s="7">
        <v>-18</v>
      </c>
      <c r="F48" s="7">
        <v>1963</v>
      </c>
      <c r="G48" s="7">
        <v>1828</v>
      </c>
      <c r="H48" s="7">
        <v>135</v>
      </c>
      <c r="I48" s="7">
        <v>120</v>
      </c>
      <c r="J48" s="7">
        <v>-41</v>
      </c>
      <c r="K48" s="7">
        <v>18385</v>
      </c>
      <c r="L48" s="7">
        <v>76</v>
      </c>
      <c r="M48" s="48">
        <v>4.1509640069999996E-3</v>
      </c>
    </row>
    <row r="49" spans="1:13" x14ac:dyDescent="0.2">
      <c r="A49" s="5" t="s">
        <v>41</v>
      </c>
      <c r="B49" s="13">
        <v>618</v>
      </c>
      <c r="C49" s="13">
        <v>6</v>
      </c>
      <c r="D49" s="13">
        <v>5</v>
      </c>
      <c r="E49" s="13">
        <v>1</v>
      </c>
      <c r="F49" s="13">
        <v>68</v>
      </c>
      <c r="G49" s="13">
        <v>62</v>
      </c>
      <c r="H49" s="13">
        <v>6</v>
      </c>
      <c r="I49" s="13">
        <v>2</v>
      </c>
      <c r="J49" s="13">
        <v>2</v>
      </c>
      <c r="K49" s="13">
        <v>627</v>
      </c>
      <c r="L49" s="13">
        <v>9</v>
      </c>
      <c r="M49" s="50">
        <v>1.4563106796000001E-2</v>
      </c>
    </row>
    <row r="50" spans="1:13" x14ac:dyDescent="0.2">
      <c r="A50" s="5" t="s">
        <v>42</v>
      </c>
      <c r="B50" s="13">
        <v>1415</v>
      </c>
      <c r="C50" s="13">
        <v>7</v>
      </c>
      <c r="D50" s="13">
        <v>7</v>
      </c>
      <c r="E50" s="13">
        <v>0</v>
      </c>
      <c r="F50" s="13">
        <v>127</v>
      </c>
      <c r="G50" s="13">
        <v>133</v>
      </c>
      <c r="H50" s="13">
        <v>-6</v>
      </c>
      <c r="I50" s="13">
        <v>4</v>
      </c>
      <c r="J50" s="13">
        <v>1</v>
      </c>
      <c r="K50" s="13">
        <v>1410</v>
      </c>
      <c r="L50" s="13">
        <v>-5</v>
      </c>
      <c r="M50" s="50">
        <v>-3.5335688999999998E-3</v>
      </c>
    </row>
    <row r="51" spans="1:13" x14ac:dyDescent="0.2">
      <c r="A51" s="5" t="s">
        <v>43</v>
      </c>
      <c r="B51" s="13">
        <v>196</v>
      </c>
      <c r="C51" s="13">
        <v>2</v>
      </c>
      <c r="D51" s="13">
        <v>0</v>
      </c>
      <c r="E51" s="13">
        <v>2</v>
      </c>
      <c r="F51" s="13">
        <v>29</v>
      </c>
      <c r="G51" s="13">
        <v>22</v>
      </c>
      <c r="H51" s="13">
        <v>7</v>
      </c>
      <c r="I51" s="13">
        <v>3</v>
      </c>
      <c r="J51" s="13">
        <v>1</v>
      </c>
      <c r="K51" s="13">
        <v>206</v>
      </c>
      <c r="L51" s="13">
        <v>10</v>
      </c>
      <c r="M51" s="50">
        <v>5.1020408162999999E-2</v>
      </c>
    </row>
    <row r="52" spans="1:13" x14ac:dyDescent="0.2">
      <c r="A52" s="5" t="s">
        <v>44</v>
      </c>
      <c r="B52" s="13">
        <v>2072</v>
      </c>
      <c r="C52" s="13">
        <v>13</v>
      </c>
      <c r="D52" s="13">
        <v>10</v>
      </c>
      <c r="E52" s="13">
        <v>3</v>
      </c>
      <c r="F52" s="13">
        <v>204</v>
      </c>
      <c r="G52" s="13">
        <v>191</v>
      </c>
      <c r="H52" s="13">
        <v>13</v>
      </c>
      <c r="I52" s="13">
        <v>11</v>
      </c>
      <c r="J52" s="13">
        <v>-11</v>
      </c>
      <c r="K52" s="13">
        <v>2077</v>
      </c>
      <c r="L52" s="13">
        <v>5</v>
      </c>
      <c r="M52" s="50">
        <v>2.4131274129999998E-3</v>
      </c>
    </row>
    <row r="53" spans="1:13" x14ac:dyDescent="0.2">
      <c r="A53" s="5" t="s">
        <v>93</v>
      </c>
      <c r="B53" s="13">
        <v>750</v>
      </c>
      <c r="C53" s="13">
        <v>7</v>
      </c>
      <c r="D53" s="13">
        <v>7</v>
      </c>
      <c r="E53" s="13">
        <v>0</v>
      </c>
      <c r="F53" s="13">
        <v>77</v>
      </c>
      <c r="G53" s="13">
        <v>62</v>
      </c>
      <c r="H53" s="13">
        <v>15</v>
      </c>
      <c r="I53" s="13">
        <v>3</v>
      </c>
      <c r="J53" s="13">
        <v>-2</v>
      </c>
      <c r="K53" s="13">
        <v>763</v>
      </c>
      <c r="L53" s="13">
        <v>13</v>
      </c>
      <c r="M53" s="50">
        <v>1.7333333333000002E-2</v>
      </c>
    </row>
    <row r="54" spans="1:13" x14ac:dyDescent="0.2">
      <c r="A54" s="5" t="s">
        <v>45</v>
      </c>
      <c r="B54" s="13">
        <v>2901</v>
      </c>
      <c r="C54" s="13">
        <v>19</v>
      </c>
      <c r="D54" s="13">
        <v>30</v>
      </c>
      <c r="E54" s="13">
        <v>-11</v>
      </c>
      <c r="F54" s="13">
        <v>306</v>
      </c>
      <c r="G54" s="13">
        <v>271</v>
      </c>
      <c r="H54" s="13">
        <v>35</v>
      </c>
      <c r="I54" s="13">
        <v>15</v>
      </c>
      <c r="J54" s="13">
        <v>1</v>
      </c>
      <c r="K54" s="13">
        <v>2926</v>
      </c>
      <c r="L54" s="13">
        <v>25</v>
      </c>
      <c r="M54" s="50">
        <v>8.6177180279999998E-3</v>
      </c>
    </row>
    <row r="55" spans="1:13" x14ac:dyDescent="0.2">
      <c r="A55" s="5" t="s">
        <v>95</v>
      </c>
      <c r="B55" s="13">
        <v>4997</v>
      </c>
      <c r="C55" s="13">
        <v>35</v>
      </c>
      <c r="D55" s="13">
        <v>40</v>
      </c>
      <c r="E55" s="13">
        <v>-5</v>
      </c>
      <c r="F55" s="13">
        <v>648</v>
      </c>
      <c r="G55" s="13">
        <v>587</v>
      </c>
      <c r="H55" s="13">
        <v>61</v>
      </c>
      <c r="I55" s="13">
        <v>47</v>
      </c>
      <c r="J55" s="13">
        <v>-26</v>
      </c>
      <c r="K55" s="13">
        <v>5027</v>
      </c>
      <c r="L55" s="13">
        <v>30</v>
      </c>
      <c r="M55" s="50">
        <v>6.003602161E-3</v>
      </c>
    </row>
    <row r="56" spans="1:13" x14ac:dyDescent="0.2">
      <c r="A56" s="5" t="s">
        <v>46</v>
      </c>
      <c r="B56" s="13">
        <v>713</v>
      </c>
      <c r="C56" s="13">
        <v>8</v>
      </c>
      <c r="D56" s="13">
        <v>6</v>
      </c>
      <c r="E56" s="13">
        <v>2</v>
      </c>
      <c r="F56" s="13">
        <v>71</v>
      </c>
      <c r="G56" s="13">
        <v>48</v>
      </c>
      <c r="H56" s="13">
        <v>23</v>
      </c>
      <c r="I56" s="13">
        <v>0</v>
      </c>
      <c r="J56" s="13">
        <v>-2</v>
      </c>
      <c r="K56" s="13">
        <v>736</v>
      </c>
      <c r="L56" s="13">
        <v>23</v>
      </c>
      <c r="M56" s="50">
        <v>3.2258064516000003E-2</v>
      </c>
    </row>
    <row r="57" spans="1:13" x14ac:dyDescent="0.2">
      <c r="A57" s="5" t="s">
        <v>96</v>
      </c>
      <c r="B57" s="13">
        <v>708</v>
      </c>
      <c r="C57" s="13">
        <v>4</v>
      </c>
      <c r="D57" s="13">
        <v>6</v>
      </c>
      <c r="E57" s="13">
        <v>-2</v>
      </c>
      <c r="F57" s="13">
        <v>83</v>
      </c>
      <c r="G57" s="13">
        <v>82</v>
      </c>
      <c r="H57" s="13">
        <v>1</v>
      </c>
      <c r="I57" s="13">
        <v>1</v>
      </c>
      <c r="J57" s="13">
        <v>-14</v>
      </c>
      <c r="K57" s="13">
        <v>693</v>
      </c>
      <c r="L57" s="13">
        <v>-15</v>
      </c>
      <c r="M57" s="50">
        <v>-2.1186440680000002E-2</v>
      </c>
    </row>
    <row r="58" spans="1:13" x14ac:dyDescent="0.2">
      <c r="A58" s="5" t="s">
        <v>47</v>
      </c>
      <c r="B58" s="13">
        <v>1124</v>
      </c>
      <c r="C58" s="13">
        <v>3</v>
      </c>
      <c r="D58" s="13">
        <v>11</v>
      </c>
      <c r="E58" s="13">
        <v>-8</v>
      </c>
      <c r="F58" s="13">
        <v>108</v>
      </c>
      <c r="G58" s="13">
        <v>118</v>
      </c>
      <c r="H58" s="13">
        <v>-10</v>
      </c>
      <c r="I58" s="13">
        <v>18</v>
      </c>
      <c r="J58" s="13">
        <v>2</v>
      </c>
      <c r="K58" s="13">
        <v>1108</v>
      </c>
      <c r="L58" s="13">
        <v>-16</v>
      </c>
      <c r="M58" s="50">
        <v>-1.4234875440000001E-2</v>
      </c>
    </row>
    <row r="59" spans="1:13" x14ac:dyDescent="0.2">
      <c r="A59" s="5" t="s">
        <v>48</v>
      </c>
      <c r="B59" s="13">
        <v>1224</v>
      </c>
      <c r="C59" s="13">
        <v>6</v>
      </c>
      <c r="D59" s="13">
        <v>6</v>
      </c>
      <c r="E59" s="13">
        <v>0</v>
      </c>
      <c r="F59" s="13">
        <v>155</v>
      </c>
      <c r="G59" s="13">
        <v>177</v>
      </c>
      <c r="H59" s="13">
        <v>-22</v>
      </c>
      <c r="I59" s="13">
        <v>11</v>
      </c>
      <c r="J59" s="13">
        <v>8</v>
      </c>
      <c r="K59" s="13">
        <v>1210</v>
      </c>
      <c r="L59" s="13">
        <v>-14</v>
      </c>
      <c r="M59" s="50">
        <v>-1.14379085E-2</v>
      </c>
    </row>
    <row r="60" spans="1:13" x14ac:dyDescent="0.2">
      <c r="A60" s="5" t="s">
        <v>97</v>
      </c>
      <c r="B60" s="13">
        <v>1591</v>
      </c>
      <c r="C60" s="13">
        <v>18</v>
      </c>
      <c r="D60" s="13">
        <v>18</v>
      </c>
      <c r="E60" s="13">
        <v>0</v>
      </c>
      <c r="F60" s="13">
        <v>87</v>
      </c>
      <c r="G60" s="13">
        <v>75</v>
      </c>
      <c r="H60" s="13">
        <v>12</v>
      </c>
      <c r="I60" s="13">
        <v>5</v>
      </c>
      <c r="J60" s="13">
        <v>-1</v>
      </c>
      <c r="K60" s="13">
        <v>1602</v>
      </c>
      <c r="L60" s="13">
        <v>11</v>
      </c>
      <c r="M60" s="50">
        <v>6.9138906349999994E-3</v>
      </c>
    </row>
    <row r="61" spans="1:13" x14ac:dyDescent="0.2">
      <c r="A61" s="4" t="str">
        <f>VLOOKUP("&lt;Zeilentitel_8&gt;",Uebersetzungen!$B$3:$E$105,Uebersetzungen!$B$2+1,FALSE)</f>
        <v>Region Moesa</v>
      </c>
      <c r="B61" s="7">
        <v>9351</v>
      </c>
      <c r="C61" s="7">
        <v>54</v>
      </c>
      <c r="D61" s="7">
        <v>85</v>
      </c>
      <c r="E61" s="7">
        <v>-31</v>
      </c>
      <c r="F61" s="7">
        <v>737</v>
      </c>
      <c r="G61" s="7">
        <v>544</v>
      </c>
      <c r="H61" s="7">
        <v>193</v>
      </c>
      <c r="I61" s="7">
        <v>37</v>
      </c>
      <c r="J61" s="7">
        <v>-2</v>
      </c>
      <c r="K61" s="7">
        <v>9511</v>
      </c>
      <c r="L61" s="7">
        <v>160</v>
      </c>
      <c r="M61" s="48">
        <v>1.7110469469000002E-2</v>
      </c>
    </row>
    <row r="62" spans="1:13" x14ac:dyDescent="0.2">
      <c r="A62" s="5" t="s">
        <v>49</v>
      </c>
      <c r="B62" s="13">
        <v>91</v>
      </c>
      <c r="C62" s="13">
        <v>0</v>
      </c>
      <c r="D62" s="13">
        <v>0</v>
      </c>
      <c r="E62" s="13">
        <v>0</v>
      </c>
      <c r="F62" s="13">
        <v>13</v>
      </c>
      <c r="G62" s="13">
        <v>2</v>
      </c>
      <c r="H62" s="13">
        <v>11</v>
      </c>
      <c r="I62" s="13">
        <v>0</v>
      </c>
      <c r="J62" s="13">
        <v>0</v>
      </c>
      <c r="K62" s="13">
        <v>102</v>
      </c>
      <c r="L62" s="13">
        <v>11</v>
      </c>
      <c r="M62" s="50">
        <v>0.12087912088</v>
      </c>
    </row>
    <row r="63" spans="1:13" x14ac:dyDescent="0.2">
      <c r="A63" s="5" t="s">
        <v>50</v>
      </c>
      <c r="B63" s="13">
        <v>254</v>
      </c>
      <c r="C63" s="13">
        <v>3</v>
      </c>
      <c r="D63" s="13">
        <v>6</v>
      </c>
      <c r="E63" s="13">
        <v>-3</v>
      </c>
      <c r="F63" s="13">
        <v>16</v>
      </c>
      <c r="G63" s="13">
        <v>7</v>
      </c>
      <c r="H63" s="13">
        <v>9</v>
      </c>
      <c r="I63" s="13">
        <v>1</v>
      </c>
      <c r="J63" s="13">
        <v>2</v>
      </c>
      <c r="K63" s="13">
        <v>262</v>
      </c>
      <c r="L63" s="13">
        <v>8</v>
      </c>
      <c r="M63" s="50">
        <v>3.1496062992000001E-2</v>
      </c>
    </row>
    <row r="64" spans="1:13" x14ac:dyDescent="0.2">
      <c r="A64" s="5" t="s">
        <v>51</v>
      </c>
      <c r="B64" s="13">
        <v>168</v>
      </c>
      <c r="C64" s="13">
        <v>1</v>
      </c>
      <c r="D64" s="13">
        <v>2</v>
      </c>
      <c r="E64" s="13">
        <v>-1</v>
      </c>
      <c r="F64" s="13">
        <v>13</v>
      </c>
      <c r="G64" s="13">
        <v>6</v>
      </c>
      <c r="H64" s="13">
        <v>7</v>
      </c>
      <c r="I64" s="13">
        <v>2</v>
      </c>
      <c r="J64" s="13">
        <v>-2</v>
      </c>
      <c r="K64" s="13">
        <v>172</v>
      </c>
      <c r="L64" s="13">
        <v>4</v>
      </c>
      <c r="M64" s="50">
        <v>2.380952381E-2</v>
      </c>
    </row>
    <row r="65" spans="1:13" x14ac:dyDescent="0.2">
      <c r="A65" s="5" t="s">
        <v>52</v>
      </c>
      <c r="B65" s="13">
        <v>113</v>
      </c>
      <c r="C65" s="13">
        <v>0</v>
      </c>
      <c r="D65" s="13">
        <v>0</v>
      </c>
      <c r="E65" s="13">
        <v>0</v>
      </c>
      <c r="F65" s="13">
        <v>8</v>
      </c>
      <c r="G65" s="13">
        <v>7</v>
      </c>
      <c r="H65" s="13">
        <v>1</v>
      </c>
      <c r="I65" s="13">
        <v>1</v>
      </c>
      <c r="J65" s="13">
        <v>-1</v>
      </c>
      <c r="K65" s="13">
        <v>113</v>
      </c>
      <c r="L65" s="13">
        <v>0</v>
      </c>
      <c r="M65" s="50">
        <v>0</v>
      </c>
    </row>
    <row r="66" spans="1:13" x14ac:dyDescent="0.2">
      <c r="A66" s="5" t="s">
        <v>53</v>
      </c>
      <c r="B66" s="13">
        <v>866</v>
      </c>
      <c r="C66" s="13">
        <v>5</v>
      </c>
      <c r="D66" s="13">
        <v>10</v>
      </c>
      <c r="E66" s="13">
        <v>-5</v>
      </c>
      <c r="F66" s="13">
        <v>49</v>
      </c>
      <c r="G66" s="13">
        <v>38</v>
      </c>
      <c r="H66" s="13">
        <v>11</v>
      </c>
      <c r="I66" s="13">
        <v>1</v>
      </c>
      <c r="J66" s="13">
        <v>-1</v>
      </c>
      <c r="K66" s="13">
        <v>871</v>
      </c>
      <c r="L66" s="13">
        <v>5</v>
      </c>
      <c r="M66" s="50">
        <v>5.7736720549999999E-3</v>
      </c>
    </row>
    <row r="67" spans="1:13" x14ac:dyDescent="0.2">
      <c r="A67" s="5" t="s">
        <v>54</v>
      </c>
      <c r="B67" s="13">
        <v>1414</v>
      </c>
      <c r="C67" s="13">
        <v>5</v>
      </c>
      <c r="D67" s="13">
        <v>17</v>
      </c>
      <c r="E67" s="13">
        <v>-12</v>
      </c>
      <c r="F67" s="13">
        <v>88</v>
      </c>
      <c r="G67" s="13">
        <v>60</v>
      </c>
      <c r="H67" s="13">
        <v>28</v>
      </c>
      <c r="I67" s="13">
        <v>5</v>
      </c>
      <c r="J67" s="13">
        <v>2</v>
      </c>
      <c r="K67" s="13">
        <v>1432</v>
      </c>
      <c r="L67" s="13">
        <v>18</v>
      </c>
      <c r="M67" s="50">
        <v>1.2729844412999999E-2</v>
      </c>
    </row>
    <row r="68" spans="1:13" x14ac:dyDescent="0.2">
      <c r="A68" s="5" t="s">
        <v>55</v>
      </c>
      <c r="B68" s="13">
        <v>324</v>
      </c>
      <c r="C68" s="13">
        <v>0</v>
      </c>
      <c r="D68" s="13">
        <v>6</v>
      </c>
      <c r="E68" s="13">
        <v>-6</v>
      </c>
      <c r="F68" s="13">
        <v>17</v>
      </c>
      <c r="G68" s="13">
        <v>17</v>
      </c>
      <c r="H68" s="13">
        <v>0</v>
      </c>
      <c r="I68" s="13">
        <v>0</v>
      </c>
      <c r="J68" s="13">
        <v>2</v>
      </c>
      <c r="K68" s="13">
        <v>320</v>
      </c>
      <c r="L68" s="13">
        <v>-4</v>
      </c>
      <c r="M68" s="50">
        <v>-1.2345679009999999E-2</v>
      </c>
    </row>
    <row r="69" spans="1:13" x14ac:dyDescent="0.2">
      <c r="A69" s="5" t="s">
        <v>56</v>
      </c>
      <c r="B69" s="13">
        <v>720</v>
      </c>
      <c r="C69" s="13">
        <v>5</v>
      </c>
      <c r="D69" s="13">
        <v>7</v>
      </c>
      <c r="E69" s="13">
        <v>-2</v>
      </c>
      <c r="F69" s="13">
        <v>75</v>
      </c>
      <c r="G69" s="13">
        <v>64</v>
      </c>
      <c r="H69" s="13">
        <v>11</v>
      </c>
      <c r="I69" s="13">
        <v>5</v>
      </c>
      <c r="J69" s="13">
        <v>6</v>
      </c>
      <c r="K69" s="13">
        <v>735</v>
      </c>
      <c r="L69" s="13">
        <v>15</v>
      </c>
      <c r="M69" s="50">
        <v>2.0833333333000002E-2</v>
      </c>
    </row>
    <row r="70" spans="1:13" x14ac:dyDescent="0.2">
      <c r="A70" s="5" t="s">
        <v>57</v>
      </c>
      <c r="B70" s="13">
        <v>1580</v>
      </c>
      <c r="C70" s="13">
        <v>12</v>
      </c>
      <c r="D70" s="13">
        <v>14</v>
      </c>
      <c r="E70" s="13">
        <v>-2</v>
      </c>
      <c r="F70" s="13">
        <v>168</v>
      </c>
      <c r="G70" s="13">
        <v>106</v>
      </c>
      <c r="H70" s="13">
        <v>62</v>
      </c>
      <c r="I70" s="13">
        <v>13</v>
      </c>
      <c r="J70" s="13">
        <v>-6</v>
      </c>
      <c r="K70" s="13">
        <v>1634</v>
      </c>
      <c r="L70" s="13">
        <v>54</v>
      </c>
      <c r="M70" s="50">
        <v>3.4177215189999999E-2</v>
      </c>
    </row>
    <row r="71" spans="1:13" x14ac:dyDescent="0.2">
      <c r="A71" s="5" t="s">
        <v>98</v>
      </c>
      <c r="B71" s="13">
        <v>2656</v>
      </c>
      <c r="C71" s="13">
        <v>11</v>
      </c>
      <c r="D71" s="13">
        <v>19</v>
      </c>
      <c r="E71" s="13">
        <v>-8</v>
      </c>
      <c r="F71" s="13">
        <v>199</v>
      </c>
      <c r="G71" s="13">
        <v>133</v>
      </c>
      <c r="H71" s="13">
        <v>66</v>
      </c>
      <c r="I71" s="13">
        <v>5</v>
      </c>
      <c r="J71" s="13">
        <v>-3</v>
      </c>
      <c r="K71" s="13">
        <v>2711</v>
      </c>
      <c r="L71" s="13">
        <v>55</v>
      </c>
      <c r="M71" s="50">
        <v>2.0707831324999999E-2</v>
      </c>
    </row>
    <row r="72" spans="1:13" x14ac:dyDescent="0.2">
      <c r="A72" s="5" t="s">
        <v>58</v>
      </c>
      <c r="B72" s="13">
        <v>961</v>
      </c>
      <c r="C72" s="13">
        <v>11</v>
      </c>
      <c r="D72" s="13">
        <v>3</v>
      </c>
      <c r="E72" s="13">
        <v>8</v>
      </c>
      <c r="F72" s="13">
        <v>71</v>
      </c>
      <c r="G72" s="13">
        <v>93</v>
      </c>
      <c r="H72" s="13">
        <v>-22</v>
      </c>
      <c r="I72" s="13">
        <v>4</v>
      </c>
      <c r="J72" s="13">
        <v>-1</v>
      </c>
      <c r="K72" s="13">
        <v>946</v>
      </c>
      <c r="L72" s="13">
        <v>-15</v>
      </c>
      <c r="M72" s="50">
        <v>-1.5608740889999998E-2</v>
      </c>
    </row>
    <row r="73" spans="1:13" x14ac:dyDescent="0.2">
      <c r="A73" s="5" t="s">
        <v>99</v>
      </c>
      <c r="B73" s="13">
        <v>204</v>
      </c>
      <c r="C73" s="13">
        <v>1</v>
      </c>
      <c r="D73" s="13">
        <v>1</v>
      </c>
      <c r="E73" s="13">
        <v>0</v>
      </c>
      <c r="F73" s="13">
        <v>20</v>
      </c>
      <c r="G73" s="13">
        <v>11</v>
      </c>
      <c r="H73" s="13">
        <v>9</v>
      </c>
      <c r="I73" s="13">
        <v>0</v>
      </c>
      <c r="J73" s="13">
        <v>0</v>
      </c>
      <c r="K73" s="13">
        <v>213</v>
      </c>
      <c r="L73" s="13">
        <v>9</v>
      </c>
      <c r="M73" s="50">
        <v>4.4117647058999995E-2</v>
      </c>
    </row>
    <row r="74" spans="1:13" x14ac:dyDescent="0.2">
      <c r="A74" s="4" t="str">
        <f>VLOOKUP("&lt;Zeilentitel_9&gt;",Uebersetzungen!$B$3:$E$105,Uebersetzungen!$B$2+1,FALSE)</f>
        <v>Region Plessur</v>
      </c>
      <c r="B74" s="7">
        <v>44759</v>
      </c>
      <c r="C74" s="7">
        <v>336</v>
      </c>
      <c r="D74" s="7">
        <v>416</v>
      </c>
      <c r="E74" s="7">
        <v>-80</v>
      </c>
      <c r="F74" s="7">
        <v>3383</v>
      </c>
      <c r="G74" s="7">
        <v>3128</v>
      </c>
      <c r="H74" s="7">
        <v>255</v>
      </c>
      <c r="I74" s="7">
        <v>171</v>
      </c>
      <c r="J74" s="7">
        <v>38</v>
      </c>
      <c r="K74" s="7">
        <v>44972</v>
      </c>
      <c r="L74" s="7">
        <v>213</v>
      </c>
      <c r="M74" s="48">
        <v>4.7588194550000004E-3</v>
      </c>
    </row>
    <row r="75" spans="1:13" x14ac:dyDescent="0.2">
      <c r="A75" s="5" t="s">
        <v>66</v>
      </c>
      <c r="B75" s="13">
        <v>39486</v>
      </c>
      <c r="C75" s="13">
        <v>303</v>
      </c>
      <c r="D75" s="13">
        <v>366</v>
      </c>
      <c r="E75" s="13">
        <v>-63</v>
      </c>
      <c r="F75" s="13">
        <v>2601</v>
      </c>
      <c r="G75" s="13">
        <v>2309</v>
      </c>
      <c r="H75" s="13">
        <v>292</v>
      </c>
      <c r="I75" s="13">
        <v>161</v>
      </c>
      <c r="J75" s="13">
        <v>38</v>
      </c>
      <c r="K75" s="13">
        <v>39753</v>
      </c>
      <c r="L75" s="13">
        <v>267</v>
      </c>
      <c r="M75" s="50">
        <v>6.7618902900000001E-3</v>
      </c>
    </row>
    <row r="76" spans="1:13" x14ac:dyDescent="0.2">
      <c r="A76" s="5" t="s">
        <v>67</v>
      </c>
      <c r="B76" s="13">
        <v>2114</v>
      </c>
      <c r="C76" s="13">
        <v>16</v>
      </c>
      <c r="D76" s="13">
        <v>26</v>
      </c>
      <c r="E76" s="13">
        <v>-10</v>
      </c>
      <c r="F76" s="13">
        <v>369</v>
      </c>
      <c r="G76" s="13">
        <v>415</v>
      </c>
      <c r="H76" s="13">
        <v>-46</v>
      </c>
      <c r="I76" s="13">
        <v>7</v>
      </c>
      <c r="J76" s="13">
        <v>17</v>
      </c>
      <c r="K76" s="13">
        <v>2075</v>
      </c>
      <c r="L76" s="13">
        <v>-39</v>
      </c>
      <c r="M76" s="50">
        <v>-1.8448438979999999E-2</v>
      </c>
    </row>
    <row r="77" spans="1:13" x14ac:dyDescent="0.2">
      <c r="A77" s="5" t="s">
        <v>68</v>
      </c>
      <c r="B77" s="13">
        <v>3159</v>
      </c>
      <c r="C77" s="13">
        <v>17</v>
      </c>
      <c r="D77" s="13">
        <v>24</v>
      </c>
      <c r="E77" s="13">
        <v>-7</v>
      </c>
      <c r="F77" s="13">
        <v>413</v>
      </c>
      <c r="G77" s="13">
        <v>404</v>
      </c>
      <c r="H77" s="13">
        <v>9</v>
      </c>
      <c r="I77" s="13">
        <v>3</v>
      </c>
      <c r="J77" s="13">
        <v>-17</v>
      </c>
      <c r="K77" s="13">
        <v>3144</v>
      </c>
      <c r="L77" s="13">
        <v>-15</v>
      </c>
      <c r="M77" s="50">
        <v>-4.7483380800000001E-3</v>
      </c>
    </row>
    <row r="78" spans="1:13" x14ac:dyDescent="0.2">
      <c r="A78" s="4" t="str">
        <f>VLOOKUP("&lt;Zeilentitel_10&gt;",Uebersetzungen!$B$3:$E$105,Uebersetzungen!$B$2+1,FALSE)</f>
        <v>Region Prättigau/Davos</v>
      </c>
      <c r="B78" s="7">
        <v>26687</v>
      </c>
      <c r="C78" s="7">
        <v>165</v>
      </c>
      <c r="D78" s="7">
        <v>251</v>
      </c>
      <c r="E78" s="7">
        <v>-86</v>
      </c>
      <c r="F78" s="7">
        <v>2138</v>
      </c>
      <c r="G78" s="7">
        <v>1955</v>
      </c>
      <c r="H78" s="7">
        <v>183</v>
      </c>
      <c r="I78" s="7">
        <v>85</v>
      </c>
      <c r="J78" s="7">
        <v>-18</v>
      </c>
      <c r="K78" s="7">
        <v>26766</v>
      </c>
      <c r="L78" s="7">
        <v>79</v>
      </c>
      <c r="M78" s="48">
        <v>2.9602428149999999E-3</v>
      </c>
    </row>
    <row r="79" spans="1:13" x14ac:dyDescent="0.2">
      <c r="A79" s="5" t="s">
        <v>60</v>
      </c>
      <c r="B79" s="13">
        <v>10774</v>
      </c>
      <c r="C79" s="13">
        <v>52</v>
      </c>
      <c r="D79" s="13">
        <v>88</v>
      </c>
      <c r="E79" s="13">
        <v>-36</v>
      </c>
      <c r="F79" s="13">
        <v>913</v>
      </c>
      <c r="G79" s="13">
        <v>914</v>
      </c>
      <c r="H79" s="13">
        <v>-1</v>
      </c>
      <c r="I79" s="13">
        <v>43</v>
      </c>
      <c r="J79" s="13">
        <v>1</v>
      </c>
      <c r="K79" s="13">
        <v>10738</v>
      </c>
      <c r="L79" s="13">
        <v>-36</v>
      </c>
      <c r="M79" s="50">
        <v>-3.3413773899999997E-3</v>
      </c>
    </row>
    <row r="80" spans="1:13" x14ac:dyDescent="0.2">
      <c r="A80" s="5" t="s">
        <v>61</v>
      </c>
      <c r="B80" s="13">
        <v>626</v>
      </c>
      <c r="C80" s="13">
        <v>3</v>
      </c>
      <c r="D80" s="13">
        <v>10</v>
      </c>
      <c r="E80" s="13">
        <v>-7</v>
      </c>
      <c r="F80" s="13">
        <v>49</v>
      </c>
      <c r="G80" s="13">
        <v>33</v>
      </c>
      <c r="H80" s="13">
        <v>16</v>
      </c>
      <c r="I80" s="13">
        <v>1</v>
      </c>
      <c r="J80" s="13">
        <v>-1</v>
      </c>
      <c r="K80" s="13">
        <v>634</v>
      </c>
      <c r="L80" s="13">
        <v>8</v>
      </c>
      <c r="M80" s="50">
        <v>1.2779552716E-2</v>
      </c>
    </row>
    <row r="81" spans="1:13" x14ac:dyDescent="0.2">
      <c r="A81" s="5" t="s">
        <v>62</v>
      </c>
      <c r="B81" s="13">
        <v>203</v>
      </c>
      <c r="C81" s="13">
        <v>2</v>
      </c>
      <c r="D81" s="13">
        <v>2</v>
      </c>
      <c r="E81" s="13">
        <v>0</v>
      </c>
      <c r="F81" s="13">
        <v>6</v>
      </c>
      <c r="G81" s="13">
        <v>9</v>
      </c>
      <c r="H81" s="13">
        <v>-3</v>
      </c>
      <c r="I81" s="13">
        <v>0</v>
      </c>
      <c r="J81" s="13">
        <v>0</v>
      </c>
      <c r="K81" s="13">
        <v>200</v>
      </c>
      <c r="L81" s="13">
        <v>-3</v>
      </c>
      <c r="M81" s="50">
        <v>-1.477832512E-2</v>
      </c>
    </row>
    <row r="82" spans="1:13" x14ac:dyDescent="0.2">
      <c r="A82" s="5" t="s">
        <v>63</v>
      </c>
      <c r="B82" s="13">
        <v>1164</v>
      </c>
      <c r="C82" s="13">
        <v>11</v>
      </c>
      <c r="D82" s="13">
        <v>19</v>
      </c>
      <c r="E82" s="13">
        <v>-8</v>
      </c>
      <c r="F82" s="13">
        <v>81</v>
      </c>
      <c r="G82" s="13">
        <v>77</v>
      </c>
      <c r="H82" s="13">
        <v>4</v>
      </c>
      <c r="I82" s="13">
        <v>2</v>
      </c>
      <c r="J82" s="13">
        <v>-10</v>
      </c>
      <c r="K82" s="13">
        <v>1150</v>
      </c>
      <c r="L82" s="13">
        <v>-14</v>
      </c>
      <c r="M82" s="50">
        <v>-1.202749141E-2</v>
      </c>
    </row>
    <row r="83" spans="1:13" x14ac:dyDescent="0.2">
      <c r="A83" s="5" t="s">
        <v>100</v>
      </c>
      <c r="B83" s="13">
        <v>4478</v>
      </c>
      <c r="C83" s="13">
        <v>25</v>
      </c>
      <c r="D83" s="13">
        <v>50</v>
      </c>
      <c r="E83" s="13">
        <v>-25</v>
      </c>
      <c r="F83" s="13">
        <v>364</v>
      </c>
      <c r="G83" s="13">
        <v>307</v>
      </c>
      <c r="H83" s="13">
        <v>57</v>
      </c>
      <c r="I83" s="13">
        <v>20</v>
      </c>
      <c r="J83" s="13">
        <v>-11</v>
      </c>
      <c r="K83" s="13">
        <v>4499</v>
      </c>
      <c r="L83" s="13">
        <v>21</v>
      </c>
      <c r="M83" s="50">
        <v>4.6895935690000005E-3</v>
      </c>
    </row>
    <row r="84" spans="1:13" x14ac:dyDescent="0.2">
      <c r="A84" s="5" t="s">
        <v>89</v>
      </c>
      <c r="B84" s="13">
        <v>224</v>
      </c>
      <c r="C84" s="13">
        <v>1</v>
      </c>
      <c r="D84" s="13">
        <v>1</v>
      </c>
      <c r="E84" s="13">
        <v>0</v>
      </c>
      <c r="F84" s="13">
        <v>24</v>
      </c>
      <c r="G84" s="13">
        <v>12</v>
      </c>
      <c r="H84" s="13">
        <v>12</v>
      </c>
      <c r="I84" s="13">
        <v>0</v>
      </c>
      <c r="J84" s="13">
        <v>-1</v>
      </c>
      <c r="K84" s="13">
        <v>235</v>
      </c>
      <c r="L84" s="13">
        <v>11</v>
      </c>
      <c r="M84" s="50">
        <v>4.9107142856999998E-2</v>
      </c>
    </row>
    <row r="85" spans="1:13" x14ac:dyDescent="0.2">
      <c r="A85" s="5" t="s">
        <v>64</v>
      </c>
      <c r="B85" s="13">
        <v>910</v>
      </c>
      <c r="C85" s="13">
        <v>8</v>
      </c>
      <c r="D85" s="13">
        <v>7</v>
      </c>
      <c r="E85" s="13">
        <v>1</v>
      </c>
      <c r="F85" s="13">
        <v>65</v>
      </c>
      <c r="G85" s="13">
        <v>64</v>
      </c>
      <c r="H85" s="13">
        <v>1</v>
      </c>
      <c r="I85" s="13">
        <v>1</v>
      </c>
      <c r="J85" s="13">
        <v>1</v>
      </c>
      <c r="K85" s="13">
        <v>913</v>
      </c>
      <c r="L85" s="13">
        <v>3</v>
      </c>
      <c r="M85" s="50">
        <v>3.2967032969999999E-3</v>
      </c>
    </row>
    <row r="86" spans="1:13" x14ac:dyDescent="0.2">
      <c r="A86" s="5" t="s">
        <v>65</v>
      </c>
      <c r="B86" s="13">
        <v>1689</v>
      </c>
      <c r="C86" s="13">
        <v>16</v>
      </c>
      <c r="D86" s="13">
        <v>13</v>
      </c>
      <c r="E86" s="13">
        <v>3</v>
      </c>
      <c r="F86" s="13">
        <v>148</v>
      </c>
      <c r="G86" s="13">
        <v>125</v>
      </c>
      <c r="H86" s="13">
        <v>23</v>
      </c>
      <c r="I86" s="13">
        <v>2</v>
      </c>
      <c r="J86" s="13">
        <v>-9</v>
      </c>
      <c r="K86" s="13">
        <v>1706</v>
      </c>
      <c r="L86" s="13">
        <v>17</v>
      </c>
      <c r="M86" s="50">
        <v>1.0065127294E-2</v>
      </c>
    </row>
    <row r="87" spans="1:13" x14ac:dyDescent="0.2">
      <c r="A87" s="5" t="s">
        <v>77</v>
      </c>
      <c r="B87" s="13">
        <v>2176</v>
      </c>
      <c r="C87" s="13">
        <v>16</v>
      </c>
      <c r="D87" s="13">
        <v>16</v>
      </c>
      <c r="E87" s="13">
        <v>0</v>
      </c>
      <c r="F87" s="13">
        <v>159</v>
      </c>
      <c r="G87" s="13">
        <v>153</v>
      </c>
      <c r="H87" s="13">
        <v>6</v>
      </c>
      <c r="I87" s="13">
        <v>8</v>
      </c>
      <c r="J87" s="13">
        <v>7</v>
      </c>
      <c r="K87" s="13">
        <v>2189</v>
      </c>
      <c r="L87" s="13">
        <v>13</v>
      </c>
      <c r="M87" s="50">
        <v>5.9742647059999997E-3</v>
      </c>
    </row>
    <row r="88" spans="1:13" x14ac:dyDescent="0.2">
      <c r="A88" s="5" t="s">
        <v>78</v>
      </c>
      <c r="B88" s="13">
        <v>2993</v>
      </c>
      <c r="C88" s="13">
        <v>21</v>
      </c>
      <c r="D88" s="13">
        <v>30</v>
      </c>
      <c r="E88" s="13">
        <v>-9</v>
      </c>
      <c r="F88" s="13">
        <v>209</v>
      </c>
      <c r="G88" s="13">
        <v>179</v>
      </c>
      <c r="H88" s="13">
        <v>30</v>
      </c>
      <c r="I88" s="13">
        <v>7</v>
      </c>
      <c r="J88" s="13">
        <v>3</v>
      </c>
      <c r="K88" s="13">
        <v>3017</v>
      </c>
      <c r="L88" s="13">
        <v>24</v>
      </c>
      <c r="M88" s="50">
        <v>8.0187103240000005E-3</v>
      </c>
    </row>
    <row r="89" spans="1:13" x14ac:dyDescent="0.2">
      <c r="A89" s="5" t="s">
        <v>79</v>
      </c>
      <c r="B89" s="13">
        <v>1450</v>
      </c>
      <c r="C89" s="13">
        <v>10</v>
      </c>
      <c r="D89" s="13">
        <v>15</v>
      </c>
      <c r="E89" s="13">
        <v>-5</v>
      </c>
      <c r="F89" s="13">
        <v>120</v>
      </c>
      <c r="G89" s="13">
        <v>82</v>
      </c>
      <c r="H89" s="13">
        <v>38</v>
      </c>
      <c r="I89" s="13">
        <v>1</v>
      </c>
      <c r="J89" s="13">
        <v>2</v>
      </c>
      <c r="K89" s="13">
        <v>1485</v>
      </c>
      <c r="L89" s="13">
        <v>35</v>
      </c>
      <c r="M89" s="50">
        <v>2.4137931034000002E-2</v>
      </c>
    </row>
    <row r="90" spans="1:13" x14ac:dyDescent="0.2">
      <c r="A90" s="4" t="str">
        <f>VLOOKUP("&lt;Zeilentitel_11&gt;",Uebersetzungen!$B$3:$E$105,Uebersetzungen!$B$2+1,FALSE)</f>
        <v>Region Surselva</v>
      </c>
      <c r="B90" s="7">
        <v>21887</v>
      </c>
      <c r="C90" s="7">
        <v>140</v>
      </c>
      <c r="D90" s="7">
        <v>255</v>
      </c>
      <c r="E90" s="7">
        <v>-115</v>
      </c>
      <c r="F90" s="7">
        <v>1666</v>
      </c>
      <c r="G90" s="7">
        <v>1466</v>
      </c>
      <c r="H90" s="7">
        <v>200</v>
      </c>
      <c r="I90" s="7">
        <v>43</v>
      </c>
      <c r="J90" s="7">
        <v>5</v>
      </c>
      <c r="K90" s="7">
        <v>21977</v>
      </c>
      <c r="L90" s="7">
        <v>90</v>
      </c>
      <c r="M90" s="48">
        <v>4.1120299720000001E-3</v>
      </c>
    </row>
    <row r="91" spans="1:13" x14ac:dyDescent="0.2">
      <c r="A91" s="5" t="s">
        <v>5</v>
      </c>
      <c r="B91" s="13">
        <v>635</v>
      </c>
      <c r="C91" s="13">
        <v>6</v>
      </c>
      <c r="D91" s="13">
        <v>8</v>
      </c>
      <c r="E91" s="13">
        <v>-2</v>
      </c>
      <c r="F91" s="13">
        <v>47</v>
      </c>
      <c r="G91" s="13">
        <v>30</v>
      </c>
      <c r="H91" s="13">
        <v>17</v>
      </c>
      <c r="I91" s="13">
        <v>0</v>
      </c>
      <c r="J91" s="13">
        <v>1</v>
      </c>
      <c r="K91" s="13">
        <v>651</v>
      </c>
      <c r="L91" s="13">
        <v>16</v>
      </c>
      <c r="M91" s="50">
        <v>2.5196850394000003E-2</v>
      </c>
    </row>
    <row r="92" spans="1:13" x14ac:dyDescent="0.2">
      <c r="A92" s="5" t="s">
        <v>6</v>
      </c>
      <c r="B92" s="13">
        <v>2102</v>
      </c>
      <c r="C92" s="13">
        <v>22</v>
      </c>
      <c r="D92" s="13">
        <v>9</v>
      </c>
      <c r="E92" s="13">
        <v>13</v>
      </c>
      <c r="F92" s="13">
        <v>278</v>
      </c>
      <c r="G92" s="13">
        <v>300</v>
      </c>
      <c r="H92" s="13">
        <v>-22</v>
      </c>
      <c r="I92" s="13">
        <v>9</v>
      </c>
      <c r="J92" s="13">
        <v>11</v>
      </c>
      <c r="K92" s="13">
        <v>2104</v>
      </c>
      <c r="L92" s="13">
        <v>2</v>
      </c>
      <c r="M92" s="50">
        <v>9.5147478600000001E-4</v>
      </c>
    </row>
    <row r="93" spans="1:13" x14ac:dyDescent="0.2">
      <c r="A93" s="5" t="s">
        <v>7</v>
      </c>
      <c r="B93" s="13">
        <v>769</v>
      </c>
      <c r="C93" s="13">
        <v>2</v>
      </c>
      <c r="D93" s="13">
        <v>8</v>
      </c>
      <c r="E93" s="13">
        <v>-6</v>
      </c>
      <c r="F93" s="13">
        <v>58</v>
      </c>
      <c r="G93" s="13">
        <v>44</v>
      </c>
      <c r="H93" s="13">
        <v>14</v>
      </c>
      <c r="I93" s="13">
        <v>0</v>
      </c>
      <c r="J93" s="13">
        <v>0</v>
      </c>
      <c r="K93" s="13">
        <v>777</v>
      </c>
      <c r="L93" s="13">
        <v>8</v>
      </c>
      <c r="M93" s="50">
        <v>1.0403120936000002E-2</v>
      </c>
    </row>
    <row r="94" spans="1:13" x14ac:dyDescent="0.2">
      <c r="A94" s="5" t="s">
        <v>8</v>
      </c>
      <c r="B94" s="13">
        <v>616</v>
      </c>
      <c r="C94" s="13">
        <v>5</v>
      </c>
      <c r="D94" s="13">
        <v>7</v>
      </c>
      <c r="E94" s="13">
        <v>-2</v>
      </c>
      <c r="F94" s="13">
        <v>64</v>
      </c>
      <c r="G94" s="13">
        <v>65</v>
      </c>
      <c r="H94" s="13">
        <v>-1</v>
      </c>
      <c r="I94" s="13">
        <v>5</v>
      </c>
      <c r="J94" s="13">
        <v>-2</v>
      </c>
      <c r="K94" s="13">
        <v>611</v>
      </c>
      <c r="L94" s="13">
        <v>-5</v>
      </c>
      <c r="M94" s="50">
        <v>-8.1168831199999996E-3</v>
      </c>
    </row>
    <row r="95" spans="1:13" x14ac:dyDescent="0.2">
      <c r="A95" s="5" t="s">
        <v>9</v>
      </c>
      <c r="B95" s="13">
        <v>958</v>
      </c>
      <c r="C95" s="13">
        <v>6</v>
      </c>
      <c r="D95" s="13">
        <v>9</v>
      </c>
      <c r="E95" s="13">
        <v>-3</v>
      </c>
      <c r="F95" s="13">
        <v>59</v>
      </c>
      <c r="G95" s="13">
        <v>63</v>
      </c>
      <c r="H95" s="13">
        <v>-4</v>
      </c>
      <c r="I95" s="13">
        <v>2</v>
      </c>
      <c r="J95" s="13">
        <v>-3</v>
      </c>
      <c r="K95" s="13">
        <v>948</v>
      </c>
      <c r="L95" s="13">
        <v>-10</v>
      </c>
      <c r="M95" s="50">
        <v>-1.0438413360000001E-2</v>
      </c>
    </row>
    <row r="96" spans="1:13" x14ac:dyDescent="0.2">
      <c r="A96" s="5" t="s">
        <v>10</v>
      </c>
      <c r="B96" s="13">
        <v>2075</v>
      </c>
      <c r="C96" s="13">
        <v>13</v>
      </c>
      <c r="D96" s="13">
        <v>20</v>
      </c>
      <c r="E96" s="13">
        <v>-7</v>
      </c>
      <c r="F96" s="13">
        <v>107</v>
      </c>
      <c r="G96" s="13">
        <v>114</v>
      </c>
      <c r="H96" s="13">
        <v>-7</v>
      </c>
      <c r="I96" s="13">
        <v>2</v>
      </c>
      <c r="J96" s="13">
        <v>-5</v>
      </c>
      <c r="K96" s="13">
        <v>2056</v>
      </c>
      <c r="L96" s="13">
        <v>-19</v>
      </c>
      <c r="M96" s="50">
        <v>-9.1566265099999999E-3</v>
      </c>
    </row>
    <row r="97" spans="1:13" x14ac:dyDescent="0.2">
      <c r="A97" s="5" t="s">
        <v>11</v>
      </c>
      <c r="B97" s="13">
        <v>5067</v>
      </c>
      <c r="C97" s="13">
        <v>34</v>
      </c>
      <c r="D97" s="13">
        <v>73</v>
      </c>
      <c r="E97" s="13">
        <v>-39</v>
      </c>
      <c r="F97" s="13">
        <v>376</v>
      </c>
      <c r="G97" s="13">
        <v>304</v>
      </c>
      <c r="H97" s="13">
        <v>72</v>
      </c>
      <c r="I97" s="13">
        <v>14</v>
      </c>
      <c r="J97" s="13">
        <v>1</v>
      </c>
      <c r="K97" s="13">
        <v>5101</v>
      </c>
      <c r="L97" s="13">
        <v>34</v>
      </c>
      <c r="M97" s="50">
        <v>6.7100848629999994E-3</v>
      </c>
    </row>
    <row r="98" spans="1:13" x14ac:dyDescent="0.2">
      <c r="A98" s="5" t="s">
        <v>22</v>
      </c>
      <c r="B98" s="13">
        <v>964</v>
      </c>
      <c r="C98" s="13">
        <v>9</v>
      </c>
      <c r="D98" s="13">
        <v>9</v>
      </c>
      <c r="E98" s="13">
        <v>0</v>
      </c>
      <c r="F98" s="13">
        <v>61</v>
      </c>
      <c r="G98" s="13">
        <v>48</v>
      </c>
      <c r="H98" s="13">
        <v>13</v>
      </c>
      <c r="I98" s="13">
        <v>2</v>
      </c>
      <c r="J98" s="13">
        <v>-5</v>
      </c>
      <c r="K98" s="13">
        <v>972</v>
      </c>
      <c r="L98" s="13">
        <v>8</v>
      </c>
      <c r="M98" s="50">
        <v>8.2987551870000002E-3</v>
      </c>
    </row>
    <row r="99" spans="1:13" x14ac:dyDescent="0.2">
      <c r="A99" s="5" t="s">
        <v>80</v>
      </c>
      <c r="B99" s="13">
        <v>1706</v>
      </c>
      <c r="C99" s="13">
        <v>10</v>
      </c>
      <c r="D99" s="13">
        <v>17</v>
      </c>
      <c r="E99" s="13">
        <v>-7</v>
      </c>
      <c r="F99" s="13">
        <v>113</v>
      </c>
      <c r="G99" s="13">
        <v>77</v>
      </c>
      <c r="H99" s="13">
        <v>36</v>
      </c>
      <c r="I99" s="13">
        <v>2</v>
      </c>
      <c r="J99" s="13">
        <v>3</v>
      </c>
      <c r="K99" s="13">
        <v>1738</v>
      </c>
      <c r="L99" s="13">
        <v>32</v>
      </c>
      <c r="M99" s="50">
        <v>1.8757327080999999E-2</v>
      </c>
    </row>
    <row r="100" spans="1:13" x14ac:dyDescent="0.2">
      <c r="A100" s="5" t="s">
        <v>81</v>
      </c>
      <c r="B100" s="13">
        <v>2104</v>
      </c>
      <c r="C100" s="13">
        <v>14</v>
      </c>
      <c r="D100" s="13">
        <v>23</v>
      </c>
      <c r="E100" s="13">
        <v>-9</v>
      </c>
      <c r="F100" s="13">
        <v>195</v>
      </c>
      <c r="G100" s="13">
        <v>127</v>
      </c>
      <c r="H100" s="13">
        <v>68</v>
      </c>
      <c r="I100" s="13">
        <v>3</v>
      </c>
      <c r="J100" s="13">
        <v>0</v>
      </c>
      <c r="K100" s="13">
        <v>2163</v>
      </c>
      <c r="L100" s="13">
        <v>59</v>
      </c>
      <c r="M100" s="50">
        <v>2.8041825095E-2</v>
      </c>
    </row>
    <row r="101" spans="1:13" x14ac:dyDescent="0.2">
      <c r="A101" s="5" t="s">
        <v>82</v>
      </c>
      <c r="B101" s="13">
        <v>328</v>
      </c>
      <c r="C101" s="13">
        <v>4</v>
      </c>
      <c r="D101" s="13">
        <v>5</v>
      </c>
      <c r="E101" s="13">
        <v>-1</v>
      </c>
      <c r="F101" s="13">
        <v>15</v>
      </c>
      <c r="G101" s="13">
        <v>12</v>
      </c>
      <c r="H101" s="13">
        <v>3</v>
      </c>
      <c r="I101" s="13">
        <v>0</v>
      </c>
      <c r="J101" s="13">
        <v>0</v>
      </c>
      <c r="K101" s="13">
        <v>330</v>
      </c>
      <c r="L101" s="13">
        <v>2</v>
      </c>
      <c r="M101" s="50">
        <v>6.0975609760000006E-3</v>
      </c>
    </row>
    <row r="102" spans="1:13" x14ac:dyDescent="0.2">
      <c r="A102" s="5" t="s">
        <v>83</v>
      </c>
      <c r="B102" s="13">
        <v>1063</v>
      </c>
      <c r="C102" s="13">
        <v>5</v>
      </c>
      <c r="D102" s="13">
        <v>17</v>
      </c>
      <c r="E102" s="13">
        <v>-12</v>
      </c>
      <c r="F102" s="13">
        <v>66</v>
      </c>
      <c r="G102" s="13">
        <v>58</v>
      </c>
      <c r="H102" s="13">
        <v>8</v>
      </c>
      <c r="I102" s="13">
        <v>1</v>
      </c>
      <c r="J102" s="13">
        <v>-6</v>
      </c>
      <c r="K102" s="13">
        <v>1053</v>
      </c>
      <c r="L102" s="13">
        <v>-10</v>
      </c>
      <c r="M102" s="50">
        <v>-9.4073377199999988E-3</v>
      </c>
    </row>
    <row r="103" spans="1:13" x14ac:dyDescent="0.2">
      <c r="A103" s="5" t="s">
        <v>84</v>
      </c>
      <c r="B103" s="13">
        <v>1199</v>
      </c>
      <c r="C103" s="13">
        <v>1</v>
      </c>
      <c r="D103" s="13">
        <v>13</v>
      </c>
      <c r="E103" s="13">
        <v>-12</v>
      </c>
      <c r="F103" s="13">
        <v>73</v>
      </c>
      <c r="G103" s="13">
        <v>79</v>
      </c>
      <c r="H103" s="13">
        <v>-6</v>
      </c>
      <c r="I103" s="13">
        <v>0</v>
      </c>
      <c r="J103" s="13">
        <v>5</v>
      </c>
      <c r="K103" s="13">
        <v>1186</v>
      </c>
      <c r="L103" s="13">
        <v>-13</v>
      </c>
      <c r="M103" s="50">
        <v>-1.0842368639999999E-2</v>
      </c>
    </row>
    <row r="104" spans="1:13" x14ac:dyDescent="0.2">
      <c r="A104" s="5" t="s">
        <v>85</v>
      </c>
      <c r="B104" s="13">
        <v>1141</v>
      </c>
      <c r="C104" s="13">
        <v>4</v>
      </c>
      <c r="D104" s="13">
        <v>20</v>
      </c>
      <c r="E104" s="13">
        <v>-16</v>
      </c>
      <c r="F104" s="13">
        <v>79</v>
      </c>
      <c r="G104" s="13">
        <v>70</v>
      </c>
      <c r="H104" s="13">
        <v>9</v>
      </c>
      <c r="I104" s="13">
        <v>0</v>
      </c>
      <c r="J104" s="13">
        <v>2</v>
      </c>
      <c r="K104" s="13">
        <v>1136</v>
      </c>
      <c r="L104" s="13">
        <v>-5</v>
      </c>
      <c r="M104" s="50">
        <v>-4.3821209500000003E-3</v>
      </c>
    </row>
    <row r="105" spans="1:13" x14ac:dyDescent="0.2">
      <c r="A105" s="5" t="s">
        <v>90</v>
      </c>
      <c r="B105" s="13">
        <v>1160</v>
      </c>
      <c r="C105" s="13">
        <v>5</v>
      </c>
      <c r="D105" s="13">
        <v>17</v>
      </c>
      <c r="E105" s="13">
        <v>-12</v>
      </c>
      <c r="F105" s="13">
        <v>75</v>
      </c>
      <c r="G105" s="13">
        <v>75</v>
      </c>
      <c r="H105" s="13">
        <v>0</v>
      </c>
      <c r="I105" s="13">
        <v>3</v>
      </c>
      <c r="J105" s="13">
        <v>3</v>
      </c>
      <c r="K105" s="13">
        <v>1151</v>
      </c>
      <c r="L105" s="13">
        <v>-9</v>
      </c>
      <c r="M105" s="50">
        <v>-7.7586206899999998E-3</v>
      </c>
    </row>
    <row r="106" spans="1:13" x14ac:dyDescent="0.2">
      <c r="A106" s="4" t="str">
        <f>VLOOKUP("&lt;Zeilentitel_12&gt;",Uebersetzungen!$B$3:$E$105,Uebersetzungen!$B$2+1,FALSE)</f>
        <v>Region Viamala</v>
      </c>
      <c r="B106" s="7">
        <v>14442</v>
      </c>
      <c r="C106" s="7">
        <v>101</v>
      </c>
      <c r="D106" s="7">
        <v>124</v>
      </c>
      <c r="E106" s="7">
        <v>-23</v>
      </c>
      <c r="F106" s="7">
        <v>1296</v>
      </c>
      <c r="G106" s="7">
        <v>1113</v>
      </c>
      <c r="H106" s="7">
        <v>183</v>
      </c>
      <c r="I106" s="7">
        <v>37</v>
      </c>
      <c r="J106" s="7">
        <v>-5</v>
      </c>
      <c r="K106" s="7">
        <v>14597</v>
      </c>
      <c r="L106" s="7">
        <v>155</v>
      </c>
      <c r="M106" s="48">
        <v>1.0732585514E-2</v>
      </c>
    </row>
    <row r="107" spans="1:13" x14ac:dyDescent="0.2">
      <c r="A107" s="5" t="s">
        <v>12</v>
      </c>
      <c r="B107" s="13">
        <v>353</v>
      </c>
      <c r="C107" s="13">
        <v>2</v>
      </c>
      <c r="D107" s="13">
        <v>1</v>
      </c>
      <c r="E107" s="13">
        <v>1</v>
      </c>
      <c r="F107" s="13">
        <v>28</v>
      </c>
      <c r="G107" s="13">
        <v>26</v>
      </c>
      <c r="H107" s="13">
        <v>2</v>
      </c>
      <c r="I107" s="13">
        <v>2</v>
      </c>
      <c r="J107" s="13">
        <v>-3</v>
      </c>
      <c r="K107" s="13">
        <v>353</v>
      </c>
      <c r="L107" s="13">
        <v>0</v>
      </c>
      <c r="M107" s="50">
        <v>0</v>
      </c>
    </row>
    <row r="108" spans="1:13" x14ac:dyDescent="0.2">
      <c r="A108" s="5" t="s">
        <v>13</v>
      </c>
      <c r="B108" s="13">
        <v>304</v>
      </c>
      <c r="C108" s="13">
        <v>3</v>
      </c>
      <c r="D108" s="13">
        <v>0</v>
      </c>
      <c r="E108" s="13">
        <v>3</v>
      </c>
      <c r="F108" s="13">
        <v>54</v>
      </c>
      <c r="G108" s="13">
        <v>24</v>
      </c>
      <c r="H108" s="13">
        <v>30</v>
      </c>
      <c r="I108" s="13">
        <v>1</v>
      </c>
      <c r="J108" s="13">
        <v>0</v>
      </c>
      <c r="K108" s="13">
        <v>337</v>
      </c>
      <c r="L108" s="13">
        <v>33</v>
      </c>
      <c r="M108" s="50">
        <v>0.10855263158</v>
      </c>
    </row>
    <row r="109" spans="1:13" x14ac:dyDescent="0.2">
      <c r="A109" s="5" t="s">
        <v>14</v>
      </c>
      <c r="B109" s="13">
        <v>836</v>
      </c>
      <c r="C109" s="13">
        <v>8</v>
      </c>
      <c r="D109" s="13">
        <v>16</v>
      </c>
      <c r="E109" s="13">
        <v>-8</v>
      </c>
      <c r="F109" s="13">
        <v>53</v>
      </c>
      <c r="G109" s="13">
        <v>37</v>
      </c>
      <c r="H109" s="13">
        <v>16</v>
      </c>
      <c r="I109" s="13">
        <v>1</v>
      </c>
      <c r="J109" s="13">
        <v>2</v>
      </c>
      <c r="K109" s="13">
        <v>846</v>
      </c>
      <c r="L109" s="13">
        <v>10</v>
      </c>
      <c r="M109" s="50">
        <v>1.1961722487999999E-2</v>
      </c>
    </row>
    <row r="110" spans="1:13" x14ac:dyDescent="0.2">
      <c r="A110" s="5" t="s">
        <v>15</v>
      </c>
      <c r="B110" s="13">
        <v>976</v>
      </c>
      <c r="C110" s="13">
        <v>7</v>
      </c>
      <c r="D110" s="13">
        <v>12</v>
      </c>
      <c r="E110" s="13">
        <v>-5</v>
      </c>
      <c r="F110" s="13">
        <v>58</v>
      </c>
      <c r="G110" s="13">
        <v>80</v>
      </c>
      <c r="H110" s="13">
        <v>-22</v>
      </c>
      <c r="I110" s="13">
        <v>1</v>
      </c>
      <c r="J110" s="13">
        <v>5</v>
      </c>
      <c r="K110" s="13">
        <v>954</v>
      </c>
      <c r="L110" s="13">
        <v>-22</v>
      </c>
      <c r="M110" s="50">
        <v>-2.2540983609999999E-2</v>
      </c>
    </row>
    <row r="111" spans="1:13" x14ac:dyDescent="0.2">
      <c r="A111" s="5" t="s">
        <v>16</v>
      </c>
      <c r="B111" s="13">
        <v>2439</v>
      </c>
      <c r="C111" s="13">
        <v>27</v>
      </c>
      <c r="D111" s="13">
        <v>16</v>
      </c>
      <c r="E111" s="13">
        <v>11</v>
      </c>
      <c r="F111" s="13">
        <v>336</v>
      </c>
      <c r="G111" s="13">
        <v>238</v>
      </c>
      <c r="H111" s="13">
        <v>98</v>
      </c>
      <c r="I111" s="13">
        <v>6</v>
      </c>
      <c r="J111" s="13">
        <v>3</v>
      </c>
      <c r="K111" s="13">
        <v>2551</v>
      </c>
      <c r="L111" s="13">
        <v>112</v>
      </c>
      <c r="M111" s="50">
        <v>4.5920459205000007E-2</v>
      </c>
    </row>
    <row r="112" spans="1:13" x14ac:dyDescent="0.2">
      <c r="A112" s="5" t="s">
        <v>17</v>
      </c>
      <c r="B112" s="13">
        <v>255</v>
      </c>
      <c r="C112" s="13">
        <v>2</v>
      </c>
      <c r="D112" s="13">
        <v>0</v>
      </c>
      <c r="E112" s="13">
        <v>2</v>
      </c>
      <c r="F112" s="13">
        <v>12</v>
      </c>
      <c r="G112" s="13">
        <v>16</v>
      </c>
      <c r="H112" s="13">
        <v>-4</v>
      </c>
      <c r="I112" s="13">
        <v>1</v>
      </c>
      <c r="J112" s="13">
        <v>0</v>
      </c>
      <c r="K112" s="13">
        <v>253</v>
      </c>
      <c r="L112" s="13">
        <v>-2</v>
      </c>
      <c r="M112" s="50">
        <v>-7.8431372499999999E-3</v>
      </c>
    </row>
    <row r="113" spans="1:13" x14ac:dyDescent="0.2">
      <c r="A113" s="5" t="s">
        <v>18</v>
      </c>
      <c r="B113" s="13">
        <v>531</v>
      </c>
      <c r="C113" s="13">
        <v>2</v>
      </c>
      <c r="D113" s="13">
        <v>5</v>
      </c>
      <c r="E113" s="13">
        <v>-3</v>
      </c>
      <c r="F113" s="13">
        <v>44</v>
      </c>
      <c r="G113" s="13">
        <v>35</v>
      </c>
      <c r="H113" s="13">
        <v>9</v>
      </c>
      <c r="I113" s="13">
        <v>0</v>
      </c>
      <c r="J113" s="13">
        <v>1</v>
      </c>
      <c r="K113" s="13">
        <v>538</v>
      </c>
      <c r="L113" s="13">
        <v>7</v>
      </c>
      <c r="M113" s="50">
        <v>1.3182674199999999E-2</v>
      </c>
    </row>
    <row r="114" spans="1:13" x14ac:dyDescent="0.2">
      <c r="A114" s="5" t="s">
        <v>19</v>
      </c>
      <c r="B114" s="13">
        <v>3439</v>
      </c>
      <c r="C114" s="13">
        <v>14</v>
      </c>
      <c r="D114" s="13">
        <v>34</v>
      </c>
      <c r="E114" s="13">
        <v>-20</v>
      </c>
      <c r="F114" s="13">
        <v>323</v>
      </c>
      <c r="G114" s="13">
        <v>283</v>
      </c>
      <c r="H114" s="13">
        <v>40</v>
      </c>
      <c r="I114" s="13">
        <v>15</v>
      </c>
      <c r="J114" s="13">
        <v>-6</v>
      </c>
      <c r="K114" s="13">
        <v>3453</v>
      </c>
      <c r="L114" s="13">
        <v>14</v>
      </c>
      <c r="M114" s="50">
        <v>4.0709508579999994E-3</v>
      </c>
    </row>
    <row r="115" spans="1:13" x14ac:dyDescent="0.2">
      <c r="A115" s="5" t="s">
        <v>20</v>
      </c>
      <c r="B115" s="13">
        <v>146</v>
      </c>
      <c r="C115" s="13">
        <v>1</v>
      </c>
      <c r="D115" s="13">
        <v>2</v>
      </c>
      <c r="E115" s="13">
        <v>-1</v>
      </c>
      <c r="F115" s="13">
        <v>4</v>
      </c>
      <c r="G115" s="13">
        <v>2</v>
      </c>
      <c r="H115" s="13">
        <v>2</v>
      </c>
      <c r="I115" s="13">
        <v>0</v>
      </c>
      <c r="J115" s="13">
        <v>1</v>
      </c>
      <c r="K115" s="13">
        <v>148</v>
      </c>
      <c r="L115" s="13">
        <v>2</v>
      </c>
      <c r="M115" s="50">
        <v>1.3698630137000001E-2</v>
      </c>
    </row>
    <row r="116" spans="1:13" x14ac:dyDescent="0.2">
      <c r="A116" s="5" t="s">
        <v>21</v>
      </c>
      <c r="B116" s="13">
        <v>163</v>
      </c>
      <c r="C116" s="13">
        <v>0</v>
      </c>
      <c r="D116" s="13">
        <v>1</v>
      </c>
      <c r="E116" s="13">
        <v>-1</v>
      </c>
      <c r="F116" s="13">
        <v>11</v>
      </c>
      <c r="G116" s="13">
        <v>11</v>
      </c>
      <c r="H116" s="13">
        <v>0</v>
      </c>
      <c r="I116" s="13">
        <v>4</v>
      </c>
      <c r="J116" s="13">
        <v>0</v>
      </c>
      <c r="K116" s="13">
        <v>162</v>
      </c>
      <c r="L116" s="13">
        <v>-1</v>
      </c>
      <c r="M116" s="50">
        <v>-6.1349693300000001E-3</v>
      </c>
    </row>
    <row r="117" spans="1:13" x14ac:dyDescent="0.2">
      <c r="A117" s="5" t="s">
        <v>23</v>
      </c>
      <c r="B117" s="13">
        <v>2262</v>
      </c>
      <c r="C117" s="13">
        <v>16</v>
      </c>
      <c r="D117" s="13">
        <v>17</v>
      </c>
      <c r="E117" s="13">
        <v>-1</v>
      </c>
      <c r="F117" s="13">
        <v>136</v>
      </c>
      <c r="G117" s="13">
        <v>165</v>
      </c>
      <c r="H117" s="13">
        <v>-29</v>
      </c>
      <c r="I117" s="13">
        <v>3</v>
      </c>
      <c r="J117" s="13">
        <v>1</v>
      </c>
      <c r="K117" s="13">
        <v>2233</v>
      </c>
      <c r="L117" s="13">
        <v>-29</v>
      </c>
      <c r="M117" s="50">
        <v>-1.2820512820000001E-2</v>
      </c>
    </row>
    <row r="118" spans="1:13" x14ac:dyDescent="0.2">
      <c r="A118" s="5" t="s">
        <v>24</v>
      </c>
      <c r="B118" s="13">
        <v>169</v>
      </c>
      <c r="C118" s="13">
        <v>3</v>
      </c>
      <c r="D118" s="13">
        <v>1</v>
      </c>
      <c r="E118" s="13">
        <v>2</v>
      </c>
      <c r="F118" s="13">
        <v>7</v>
      </c>
      <c r="G118" s="13">
        <v>12</v>
      </c>
      <c r="H118" s="13">
        <v>-5</v>
      </c>
      <c r="I118" s="13">
        <v>0</v>
      </c>
      <c r="J118" s="13">
        <v>0</v>
      </c>
      <c r="K118" s="13">
        <v>166</v>
      </c>
      <c r="L118" s="13">
        <v>-3</v>
      </c>
      <c r="M118" s="50">
        <v>-1.775147929E-2</v>
      </c>
    </row>
    <row r="119" spans="1:13" x14ac:dyDescent="0.2">
      <c r="A119" s="5" t="s">
        <v>25</v>
      </c>
      <c r="B119" s="13">
        <v>147</v>
      </c>
      <c r="C119" s="13">
        <v>1</v>
      </c>
      <c r="D119" s="13">
        <v>1</v>
      </c>
      <c r="E119" s="13">
        <v>0</v>
      </c>
      <c r="F119" s="13">
        <v>6</v>
      </c>
      <c r="G119" s="13">
        <v>8</v>
      </c>
      <c r="H119" s="13">
        <v>-2</v>
      </c>
      <c r="I119" s="13">
        <v>1</v>
      </c>
      <c r="J119" s="13">
        <v>1</v>
      </c>
      <c r="K119" s="13">
        <v>146</v>
      </c>
      <c r="L119" s="13">
        <v>-1</v>
      </c>
      <c r="M119" s="50">
        <v>-6.8027210899999999E-3</v>
      </c>
    </row>
    <row r="120" spans="1:13" x14ac:dyDescent="0.2">
      <c r="A120" s="5" t="s">
        <v>26</v>
      </c>
      <c r="B120" s="13">
        <v>923</v>
      </c>
      <c r="C120" s="13">
        <v>3</v>
      </c>
      <c r="D120" s="13">
        <v>9</v>
      </c>
      <c r="E120" s="13">
        <v>-6</v>
      </c>
      <c r="F120" s="13">
        <v>59</v>
      </c>
      <c r="G120" s="13">
        <v>58</v>
      </c>
      <c r="H120" s="13">
        <v>1</v>
      </c>
      <c r="I120" s="13">
        <v>2</v>
      </c>
      <c r="J120" s="13">
        <v>-6</v>
      </c>
      <c r="K120" s="13">
        <v>912</v>
      </c>
      <c r="L120" s="13">
        <v>-11</v>
      </c>
      <c r="M120" s="50">
        <v>-1.1917659800000001E-2</v>
      </c>
    </row>
    <row r="121" spans="1:13" x14ac:dyDescent="0.2">
      <c r="A121" s="5" t="s">
        <v>27</v>
      </c>
      <c r="B121" s="13">
        <v>59</v>
      </c>
      <c r="C121" s="13">
        <v>0</v>
      </c>
      <c r="D121" s="13">
        <v>0</v>
      </c>
      <c r="E121" s="13">
        <v>0</v>
      </c>
      <c r="F121" s="13">
        <v>4</v>
      </c>
      <c r="G121" s="13">
        <v>8</v>
      </c>
      <c r="H121" s="13">
        <v>-4</v>
      </c>
      <c r="I121" s="13">
        <v>0</v>
      </c>
      <c r="J121" s="13">
        <v>0</v>
      </c>
      <c r="K121" s="13">
        <v>55</v>
      </c>
      <c r="L121" s="13">
        <v>-4</v>
      </c>
      <c r="M121" s="50">
        <v>-6.7796610169999993E-2</v>
      </c>
    </row>
    <row r="122" spans="1:13" x14ac:dyDescent="0.2">
      <c r="A122" s="5" t="s">
        <v>28</v>
      </c>
      <c r="B122" s="13">
        <v>426</v>
      </c>
      <c r="C122" s="13">
        <v>5</v>
      </c>
      <c r="D122" s="13">
        <v>2</v>
      </c>
      <c r="E122" s="13">
        <v>3</v>
      </c>
      <c r="F122" s="13">
        <v>53</v>
      </c>
      <c r="G122" s="13">
        <v>43</v>
      </c>
      <c r="H122" s="13">
        <v>10</v>
      </c>
      <c r="I122" s="13">
        <v>0</v>
      </c>
      <c r="J122" s="13">
        <v>1</v>
      </c>
      <c r="K122" s="13">
        <v>440</v>
      </c>
      <c r="L122" s="13">
        <v>14</v>
      </c>
      <c r="M122" s="50">
        <v>3.2863849765000001E-2</v>
      </c>
    </row>
    <row r="123" spans="1:13" x14ac:dyDescent="0.2">
      <c r="A123" s="5" t="s">
        <v>29</v>
      </c>
      <c r="B123" s="13">
        <v>76</v>
      </c>
      <c r="C123" s="13">
        <v>1</v>
      </c>
      <c r="D123" s="13">
        <v>1</v>
      </c>
      <c r="E123" s="13">
        <v>0</v>
      </c>
      <c r="F123" s="13">
        <v>14</v>
      </c>
      <c r="G123" s="13">
        <v>12</v>
      </c>
      <c r="H123" s="13">
        <v>2</v>
      </c>
      <c r="I123" s="13">
        <v>0</v>
      </c>
      <c r="J123" s="13">
        <v>-4</v>
      </c>
      <c r="K123" s="13">
        <v>74</v>
      </c>
      <c r="L123" s="13">
        <v>-2</v>
      </c>
      <c r="M123" s="50">
        <v>-2.631578947E-2</v>
      </c>
    </row>
    <row r="124" spans="1:13" x14ac:dyDescent="0.2">
      <c r="A124" s="5" t="s">
        <v>92</v>
      </c>
      <c r="B124" s="13">
        <v>570</v>
      </c>
      <c r="C124" s="13">
        <v>3</v>
      </c>
      <c r="D124" s="13">
        <v>3</v>
      </c>
      <c r="E124" s="13">
        <v>0</v>
      </c>
      <c r="F124" s="13">
        <v>63</v>
      </c>
      <c r="G124" s="13">
        <v>34</v>
      </c>
      <c r="H124" s="13">
        <v>29</v>
      </c>
      <c r="I124" s="13">
        <v>0</v>
      </c>
      <c r="J124" s="13">
        <v>-1</v>
      </c>
      <c r="K124" s="13">
        <v>598</v>
      </c>
      <c r="L124" s="13">
        <v>28</v>
      </c>
      <c r="M124" s="50">
        <v>4.9122807018000002E-2</v>
      </c>
    </row>
    <row r="125" spans="1:13" x14ac:dyDescent="0.2">
      <c r="A125" s="5" t="s">
        <v>101</v>
      </c>
      <c r="B125" s="13">
        <v>368</v>
      </c>
      <c r="C125" s="13">
        <v>3</v>
      </c>
      <c r="D125" s="13">
        <v>3</v>
      </c>
      <c r="E125" s="13">
        <v>0</v>
      </c>
      <c r="F125" s="13">
        <v>31</v>
      </c>
      <c r="G125" s="13">
        <v>21</v>
      </c>
      <c r="H125" s="13">
        <v>10</v>
      </c>
      <c r="I125" s="13">
        <v>0</v>
      </c>
      <c r="J125" s="13">
        <v>0</v>
      </c>
      <c r="K125" s="13">
        <v>378</v>
      </c>
      <c r="L125" s="13">
        <v>10</v>
      </c>
      <c r="M125" s="50">
        <v>2.7173913043E-2</v>
      </c>
    </row>
    <row r="126" spans="1:13" x14ac:dyDescent="0.2">
      <c r="A126" s="5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50"/>
    </row>
    <row r="127" spans="1:13" x14ac:dyDescent="0.2">
      <c r="A127" s="12" t="str">
        <f>VLOOKUP("&lt;Zeilentitel_1&gt;",Uebersetzungen!$B$3:$E$105,Uebersetzungen!$B$2+1,FALSE)</f>
        <v>GRAUBÜNDEN</v>
      </c>
      <c r="B127" s="33">
        <v>206138</v>
      </c>
      <c r="C127" s="34">
        <v>1421</v>
      </c>
      <c r="D127" s="34">
        <v>1906</v>
      </c>
      <c r="E127" s="34">
        <v>-485</v>
      </c>
      <c r="F127" s="34">
        <v>16286</v>
      </c>
      <c r="G127" s="34">
        <v>14502</v>
      </c>
      <c r="H127" s="34">
        <v>1784</v>
      </c>
      <c r="I127" s="34">
        <v>730</v>
      </c>
      <c r="J127" s="34">
        <v>-37</v>
      </c>
      <c r="K127" s="34">
        <v>207400</v>
      </c>
      <c r="L127" s="34">
        <v>1262</v>
      </c>
      <c r="M127" s="49">
        <v>6.1221123710000006E-3</v>
      </c>
    </row>
    <row r="128" spans="1:13" x14ac:dyDescent="0.2">
      <c r="A128" s="10" t="str">
        <f>VLOOKUP("&lt;Zeilentitel_2&gt;",Uebersetzungen!$B$3:$E$105,Uebersetzungen!$B$2+1,FALSE)</f>
        <v>Region Albula</v>
      </c>
      <c r="B128" s="35">
        <v>8172</v>
      </c>
      <c r="C128" s="13">
        <v>38</v>
      </c>
      <c r="D128" s="13">
        <v>88</v>
      </c>
      <c r="E128" s="13">
        <v>-50</v>
      </c>
      <c r="F128" s="13">
        <v>720</v>
      </c>
      <c r="G128" s="13">
        <v>686</v>
      </c>
      <c r="H128" s="13">
        <v>34</v>
      </c>
      <c r="I128" s="13">
        <v>28</v>
      </c>
      <c r="J128" s="13">
        <v>-8</v>
      </c>
      <c r="K128" s="13">
        <v>8148</v>
      </c>
      <c r="L128" s="13">
        <v>-24</v>
      </c>
      <c r="M128" s="50">
        <v>-2.9368575600000001E-3</v>
      </c>
    </row>
    <row r="129" spans="1:13" x14ac:dyDescent="0.2">
      <c r="A129" s="10" t="str">
        <f>VLOOKUP("&lt;Zeilentitel_3&gt;",Uebersetzungen!$B$3:$E$105,Uebersetzungen!$B$2+1,FALSE)</f>
        <v>Region Bernina</v>
      </c>
      <c r="B129" s="35">
        <v>4604</v>
      </c>
      <c r="C129" s="13">
        <v>24</v>
      </c>
      <c r="D129" s="13">
        <v>65</v>
      </c>
      <c r="E129" s="13">
        <v>-41</v>
      </c>
      <c r="F129" s="13">
        <v>144</v>
      </c>
      <c r="G129" s="13">
        <v>103</v>
      </c>
      <c r="H129" s="13">
        <v>41</v>
      </c>
      <c r="I129" s="13">
        <v>3</v>
      </c>
      <c r="J129" s="13">
        <v>-7</v>
      </c>
      <c r="K129" s="13">
        <v>4597</v>
      </c>
      <c r="L129" s="13">
        <v>-7</v>
      </c>
      <c r="M129" s="50">
        <v>-1.5204170299999999E-3</v>
      </c>
    </row>
    <row r="130" spans="1:13" x14ac:dyDescent="0.2">
      <c r="A130" s="10" t="str">
        <f>VLOOKUP("&lt;Zeilentitel_4&gt;",Uebersetzungen!$B$3:$E$105,Uebersetzungen!$B$2+1,FALSE)</f>
        <v>Region Engiadina Bassa/Val Müstair</v>
      </c>
      <c r="B130" s="35">
        <v>9119</v>
      </c>
      <c r="C130" s="13">
        <v>58</v>
      </c>
      <c r="D130" s="13">
        <v>107</v>
      </c>
      <c r="E130" s="13">
        <v>-49</v>
      </c>
      <c r="F130" s="13">
        <v>654</v>
      </c>
      <c r="G130" s="13">
        <v>514</v>
      </c>
      <c r="H130" s="13">
        <v>140</v>
      </c>
      <c r="I130" s="13">
        <v>21</v>
      </c>
      <c r="J130" s="13">
        <v>-13</v>
      </c>
      <c r="K130" s="13">
        <v>9197</v>
      </c>
      <c r="L130" s="13">
        <v>78</v>
      </c>
      <c r="M130" s="50">
        <v>8.5535694699999994E-3</v>
      </c>
    </row>
    <row r="131" spans="1:13" x14ac:dyDescent="0.2">
      <c r="A131" s="10" t="str">
        <f>VLOOKUP("&lt;Zeilentitel_5&gt;",Uebersetzungen!$B$3:$E$105,Uebersetzungen!$B$2+1,FALSE)</f>
        <v>Region Imboden</v>
      </c>
      <c r="B131" s="35">
        <v>22137</v>
      </c>
      <c r="C131" s="13">
        <v>154</v>
      </c>
      <c r="D131" s="13">
        <v>166</v>
      </c>
      <c r="E131" s="13">
        <v>-12</v>
      </c>
      <c r="F131" s="13">
        <v>1672</v>
      </c>
      <c r="G131" s="13">
        <v>1537</v>
      </c>
      <c r="H131" s="13">
        <v>135</v>
      </c>
      <c r="I131" s="13">
        <v>106</v>
      </c>
      <c r="J131" s="13">
        <v>-5</v>
      </c>
      <c r="K131" s="13">
        <v>22255</v>
      </c>
      <c r="L131" s="13">
        <v>118</v>
      </c>
      <c r="M131" s="50">
        <v>5.3304422460000002E-3</v>
      </c>
    </row>
    <row r="132" spans="1:13" x14ac:dyDescent="0.2">
      <c r="A132" s="10" t="str">
        <f>VLOOKUP("&lt;Zeilentitel_6&gt;",Uebersetzungen!$B$3:$E$105,Uebersetzungen!$B$2+1,FALSE)</f>
        <v>Region Landquart</v>
      </c>
      <c r="B132" s="35">
        <v>26671</v>
      </c>
      <c r="C132" s="13">
        <v>223</v>
      </c>
      <c r="D132" s="13">
        <v>203</v>
      </c>
      <c r="E132" s="13">
        <v>20</v>
      </c>
      <c r="F132" s="13">
        <v>1913</v>
      </c>
      <c r="G132" s="13">
        <v>1628</v>
      </c>
      <c r="H132" s="13">
        <v>285</v>
      </c>
      <c r="I132" s="13">
        <v>79</v>
      </c>
      <c r="J132" s="13">
        <v>19</v>
      </c>
      <c r="K132" s="13">
        <v>26995</v>
      </c>
      <c r="L132" s="13">
        <v>324</v>
      </c>
      <c r="M132" s="50">
        <v>1.2148025946E-2</v>
      </c>
    </row>
    <row r="133" spans="1:13" x14ac:dyDescent="0.2">
      <c r="A133" s="10" t="str">
        <f>VLOOKUP("&lt;Zeilentitel_7&gt;",Uebersetzungen!$B$3:$E$105,Uebersetzungen!$B$2+1,FALSE)</f>
        <v>Region Maloja</v>
      </c>
      <c r="B133" s="35">
        <v>18309</v>
      </c>
      <c r="C133" s="13">
        <v>128</v>
      </c>
      <c r="D133" s="13">
        <v>146</v>
      </c>
      <c r="E133" s="13">
        <v>-18</v>
      </c>
      <c r="F133" s="13">
        <v>1963</v>
      </c>
      <c r="G133" s="13">
        <v>1828</v>
      </c>
      <c r="H133" s="13">
        <v>135</v>
      </c>
      <c r="I133" s="13">
        <v>120</v>
      </c>
      <c r="J133" s="13">
        <v>-41</v>
      </c>
      <c r="K133" s="13">
        <v>18385</v>
      </c>
      <c r="L133" s="13">
        <v>76</v>
      </c>
      <c r="M133" s="50">
        <v>4.1509640069999996E-3</v>
      </c>
    </row>
    <row r="134" spans="1:13" x14ac:dyDescent="0.2">
      <c r="A134" s="10" t="str">
        <f>VLOOKUP("&lt;Zeilentitel_8&gt;",Uebersetzungen!$B$3:$E$105,Uebersetzungen!$B$2+1,FALSE)</f>
        <v>Region Moesa</v>
      </c>
      <c r="B134" s="35">
        <v>9351</v>
      </c>
      <c r="C134" s="13">
        <v>54</v>
      </c>
      <c r="D134" s="13">
        <v>85</v>
      </c>
      <c r="E134" s="13">
        <v>-31</v>
      </c>
      <c r="F134" s="13">
        <v>737</v>
      </c>
      <c r="G134" s="13">
        <v>544</v>
      </c>
      <c r="H134" s="13">
        <v>193</v>
      </c>
      <c r="I134" s="13">
        <v>37</v>
      </c>
      <c r="J134" s="13">
        <v>-2</v>
      </c>
      <c r="K134" s="13">
        <v>9511</v>
      </c>
      <c r="L134" s="13">
        <v>160</v>
      </c>
      <c r="M134" s="50">
        <v>1.7110469469000002E-2</v>
      </c>
    </row>
    <row r="135" spans="1:13" x14ac:dyDescent="0.2">
      <c r="A135" s="10" t="str">
        <f>VLOOKUP("&lt;Zeilentitel_9&gt;",Uebersetzungen!$B$3:$E$105,Uebersetzungen!$B$2+1,FALSE)</f>
        <v>Region Plessur</v>
      </c>
      <c r="B135" s="35">
        <v>44759</v>
      </c>
      <c r="C135" s="13">
        <v>336</v>
      </c>
      <c r="D135" s="13">
        <v>416</v>
      </c>
      <c r="E135" s="13">
        <v>-80</v>
      </c>
      <c r="F135" s="13">
        <v>3383</v>
      </c>
      <c r="G135" s="13">
        <v>3128</v>
      </c>
      <c r="H135" s="13">
        <v>255</v>
      </c>
      <c r="I135" s="13">
        <v>171</v>
      </c>
      <c r="J135" s="13">
        <v>38</v>
      </c>
      <c r="K135" s="13">
        <v>44972</v>
      </c>
      <c r="L135" s="13">
        <v>213</v>
      </c>
      <c r="M135" s="50">
        <v>4.7588194550000004E-3</v>
      </c>
    </row>
    <row r="136" spans="1:13" x14ac:dyDescent="0.2">
      <c r="A136" s="10" t="str">
        <f>VLOOKUP("&lt;Zeilentitel_10&gt;",Uebersetzungen!$B$3:$E$105,Uebersetzungen!$B$2+1,FALSE)</f>
        <v>Region Prättigau/Davos</v>
      </c>
      <c r="B136" s="35">
        <v>26687</v>
      </c>
      <c r="C136" s="13">
        <v>165</v>
      </c>
      <c r="D136" s="13">
        <v>251</v>
      </c>
      <c r="E136" s="13">
        <v>-86</v>
      </c>
      <c r="F136" s="13">
        <v>2138</v>
      </c>
      <c r="G136" s="13">
        <v>1955</v>
      </c>
      <c r="H136" s="13">
        <v>183</v>
      </c>
      <c r="I136" s="13">
        <v>85</v>
      </c>
      <c r="J136" s="13">
        <v>-18</v>
      </c>
      <c r="K136" s="13">
        <v>26766</v>
      </c>
      <c r="L136" s="13">
        <v>79</v>
      </c>
      <c r="M136" s="50">
        <v>2.9602428149999999E-3</v>
      </c>
    </row>
    <row r="137" spans="1:13" x14ac:dyDescent="0.2">
      <c r="A137" s="10" t="str">
        <f>VLOOKUP("&lt;Zeilentitel_11&gt;",Uebersetzungen!$B$3:$E$105,Uebersetzungen!$B$2+1,FALSE)</f>
        <v>Region Surselva</v>
      </c>
      <c r="B137" s="35">
        <v>21887</v>
      </c>
      <c r="C137" s="13">
        <v>140</v>
      </c>
      <c r="D137" s="13">
        <v>255</v>
      </c>
      <c r="E137" s="13">
        <v>-115</v>
      </c>
      <c r="F137" s="13">
        <v>1666</v>
      </c>
      <c r="G137" s="13">
        <v>1466</v>
      </c>
      <c r="H137" s="13">
        <v>200</v>
      </c>
      <c r="I137" s="13">
        <v>43</v>
      </c>
      <c r="J137" s="13">
        <v>5</v>
      </c>
      <c r="K137" s="13">
        <v>21977</v>
      </c>
      <c r="L137" s="13">
        <v>90</v>
      </c>
      <c r="M137" s="50">
        <v>4.1120299720000001E-3</v>
      </c>
    </row>
    <row r="138" spans="1:13" ht="13.5" thickBot="1" x14ac:dyDescent="0.25">
      <c r="A138" s="11" t="str">
        <f>VLOOKUP("&lt;Zeilentitel_12&gt;",Uebersetzungen!$B$3:$E$105,Uebersetzungen!$B$2+1,FALSE)</f>
        <v>Region Viamala</v>
      </c>
      <c r="B138" s="39">
        <v>14442</v>
      </c>
      <c r="C138" s="36">
        <v>101</v>
      </c>
      <c r="D138" s="36">
        <v>124</v>
      </c>
      <c r="E138" s="36">
        <v>-23</v>
      </c>
      <c r="F138" s="36">
        <v>1296</v>
      </c>
      <c r="G138" s="36">
        <v>1113</v>
      </c>
      <c r="H138" s="36">
        <v>183</v>
      </c>
      <c r="I138" s="36">
        <v>37</v>
      </c>
      <c r="J138" s="36">
        <v>-5</v>
      </c>
      <c r="K138" s="36">
        <v>14597</v>
      </c>
      <c r="L138" s="36">
        <v>155</v>
      </c>
      <c r="M138" s="51">
        <v>1.0732585514E-2</v>
      </c>
    </row>
    <row r="139" spans="1:13" x14ac:dyDescent="0.2"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</row>
    <row r="140" spans="1:13" x14ac:dyDescent="0.2">
      <c r="A140" s="3" t="str">
        <f>VLOOKUP("&lt;Quelle_1&gt;",Uebersetzungen!$B$3:$E$58,Uebersetzungen!$B$2+1,FALSE)</f>
        <v>Quelle: BFS (STATPOP)</v>
      </c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</row>
    <row r="141" spans="1:13" x14ac:dyDescent="0.2">
      <c r="A141" s="2" t="str">
        <f>VLOOKUP("&lt;Aktualisierung&gt;",Uebersetzungen!$B$3:$E$58,Uebersetzungen!$B$2+1,FALSE)</f>
        <v>Letztmals aktualisiert am: 20.08.2026</v>
      </c>
    </row>
  </sheetData>
  <sheetProtection sheet="1" objects="1" scenarios="1"/>
  <mergeCells count="2">
    <mergeCell ref="A7:M7"/>
    <mergeCell ref="A9:M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3</xdr:col>
                    <xdr:colOff>1000125</xdr:colOff>
                    <xdr:row>1</xdr:row>
                    <xdr:rowOff>114300</xdr:rowOff>
                  </from>
                  <to>
                    <xdr:col>4</xdr:col>
                    <xdr:colOff>1076325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3</xdr:col>
                    <xdr:colOff>1000125</xdr:colOff>
                    <xdr:row>2</xdr:row>
                    <xdr:rowOff>104775</xdr:rowOff>
                  </from>
                  <to>
                    <xdr:col>5</xdr:col>
                    <xdr:colOff>304800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3</xdr:col>
                    <xdr:colOff>1000125</xdr:colOff>
                    <xdr:row>3</xdr:row>
                    <xdr:rowOff>66675</xdr:rowOff>
                  </from>
                  <to>
                    <xdr:col>4</xdr:col>
                    <xdr:colOff>1076325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1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5.5703125" style="2" customWidth="1"/>
    <col min="2" max="13" width="18" style="2" customWidth="1"/>
    <col min="14" max="16384" width="11.42578125" style="2"/>
  </cols>
  <sheetData>
    <row r="1" spans="1:13" s="1" customFormat="1" x14ac:dyDescent="0.2"/>
    <row r="2" spans="1:13" s="1" customFormat="1" ht="15.75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1" customFormat="1" ht="15.75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1" customFormat="1" ht="15.75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3" t="str">
        <f>VLOOKUP("&lt;Fachbereich&gt;",Uebersetzungen!$B$3:$E$105,Uebersetzungen!$B$2+1,FALSE)</f>
        <v>Daten &amp; Statistik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s="1" customFormat="1" ht="15.75" customHeight="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s="1" customFormat="1" ht="15.75" customHeight="1" x14ac:dyDescent="0.25">
      <c r="A9" s="54" t="str">
        <f>VLOOKUP("&lt;T2Titel&gt;",Uebersetzungen!$B$3:$E$337,Uebersetzungen!$B$2+1,FALSE)</f>
        <v>Bilanz der ständigen Wohnbevölkerung, Schweizer 2025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</row>
    <row r="10" spans="1:13" s="3" customFormat="1" x14ac:dyDescent="0.2">
      <c r="A10" s="27" t="str">
        <f>VLOOKUP("&lt;T2UTitel&gt;",Uebersetzungen!$B$3:$E$105,Uebersetzungen!$B$2+1,FALSE)</f>
        <v>(Gemeindestand 2025: 100 Gemeinden)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ht="13.5" thickBot="1" x14ac:dyDescent="0.25"/>
    <row r="12" spans="1:13" s="46" customFormat="1" ht="60.75" customHeight="1" x14ac:dyDescent="0.2">
      <c r="A12" s="42"/>
      <c r="B12" s="43" t="str">
        <f>VLOOKUP("&lt;SpaltenTitel_1&gt;",Uebersetzungen!$B$3:$E$300,Uebersetzungen!$B$2+1,FALSE)</f>
        <v>Bevölkerungsstand 1. Januar</v>
      </c>
      <c r="C12" s="44" t="str">
        <f>VLOOKUP("&lt;SpaltenTitel_2&gt;",Uebersetzungen!$B$3:$E$300,Uebersetzungen!$B$2+1,FALSE)</f>
        <v>Lebendgeburten</v>
      </c>
      <c r="D12" s="44" t="str">
        <f>VLOOKUP("&lt;SpaltenTitel_3&gt;",Uebersetzungen!$B$3:$E$300,Uebersetzungen!$B$2+1,FALSE)</f>
        <v>Todesfälle</v>
      </c>
      <c r="E12" s="44" t="str">
        <f>VLOOKUP("&lt;SpaltenTitel_4&gt;",Uebersetzungen!$B$3:$E$300,Uebersetzungen!$B$2+1,FALSE)</f>
        <v>Geburtenüberschuss</v>
      </c>
      <c r="F12" s="44" t="str">
        <f>VLOOKUP("&lt;SpaltenTitel_5&gt;",Uebersetzungen!$B$3:$E$300,Uebersetzungen!$B$2+1,FALSE)</f>
        <v>Zuwanderung (ink. Übertritte von der nichtständigen Wohnbevölkerung)</v>
      </c>
      <c r="G12" s="44" t="str">
        <f>VLOOKUP("&lt;SpaltenTitel_6&gt;",Uebersetzungen!$B$3:$E$300,Uebersetzungen!$B$2+1,FALSE)</f>
        <v>Abwanderung</v>
      </c>
      <c r="H12" s="44" t="str">
        <f>VLOOKUP("&lt;SpaltenTitel_7&gt;",Uebersetzungen!$B$3:$E$300,Uebersetzungen!$B$2+1,FALSE)</f>
        <v>Wanderungssaldo (ink. Übertritte von der nichtständigen Wohnbevölkerung)</v>
      </c>
      <c r="I12" s="44" t="str">
        <f>VLOOKUP("&lt;SpaltenTitel_8&gt;",Uebersetzungen!$B$3:$E$300,Uebersetzungen!$B$2+1,FALSE)</f>
        <v>Erwerb des Schweizer Bürgerrechts</v>
      </c>
      <c r="J12" s="44" t="str">
        <f>VLOOKUP("&lt;SpaltenTitel_9&gt;",Uebersetzungen!$B$3:$E$300,Uebersetzungen!$B$2+1,FALSE)</f>
        <v>Bestandes-bereinigungen</v>
      </c>
      <c r="K12" s="44" t="str">
        <f>VLOOKUP("&lt;SpaltenTitel_10&gt;",Uebersetzungen!$B$3:$E$300,Uebersetzungen!$B$2+1,FALSE)</f>
        <v>Bevölkerungsstand 31. Dezember</v>
      </c>
      <c r="L12" s="44" t="str">
        <f>VLOOKUP("&lt;SpaltenTitel_11&gt;",Uebersetzungen!$B$3:$E$300,Uebersetzungen!$B$2+1,FALSE)</f>
        <v>Veränderung absolut</v>
      </c>
      <c r="M12" s="45" t="str">
        <f>VLOOKUP("&lt;SpaltenTitel_12&gt;",Uebersetzungen!$B$3:$E$300,Uebersetzungen!$B$2+1,FALSE)</f>
        <v>Veränderung in %</v>
      </c>
    </row>
    <row r="13" spans="1:13" x14ac:dyDescent="0.2">
      <c r="A13" s="9"/>
      <c r="B13" s="38"/>
      <c r="C13" s="3"/>
      <c r="D13" s="3"/>
      <c r="E13" s="3"/>
      <c r="F13" s="3"/>
      <c r="G13" s="3"/>
      <c r="H13" s="3"/>
      <c r="I13" s="3"/>
      <c r="J13" s="3"/>
      <c r="K13" s="3"/>
      <c r="L13" s="3"/>
      <c r="M13" s="30"/>
    </row>
    <row r="14" spans="1:13" x14ac:dyDescent="0.2">
      <c r="A14" s="37" t="str">
        <f>VLOOKUP("&lt;Zeilentitel_1&gt;",Uebersetzungen!$B$3:$E$105,Uebersetzungen!$B$2+1,FALSE)</f>
        <v>GRAUBÜNDEN</v>
      </c>
      <c r="B14" s="31">
        <v>162764</v>
      </c>
      <c r="C14" s="6">
        <v>1107</v>
      </c>
      <c r="D14" s="6">
        <v>1785</v>
      </c>
      <c r="E14" s="6">
        <v>-678</v>
      </c>
      <c r="F14" s="6">
        <v>7996</v>
      </c>
      <c r="G14" s="6">
        <v>7531</v>
      </c>
      <c r="H14" s="6">
        <v>465</v>
      </c>
      <c r="I14" s="6">
        <v>730</v>
      </c>
      <c r="J14" s="6">
        <v>60</v>
      </c>
      <c r="K14" s="6">
        <v>163341</v>
      </c>
      <c r="L14" s="6">
        <v>577</v>
      </c>
      <c r="M14" s="47">
        <v>3.5450099530000001E-3</v>
      </c>
    </row>
    <row r="15" spans="1:13" x14ac:dyDescent="0.2">
      <c r="A15" s="4" t="str">
        <f>VLOOKUP("&lt;Zeilentitel_2&gt;",Uebersetzungen!$B$3:$E$105,Uebersetzungen!$B$2+1,FALSE)</f>
        <v>Region Albula</v>
      </c>
      <c r="B15" s="7">
        <v>6616</v>
      </c>
      <c r="C15" s="7">
        <v>34</v>
      </c>
      <c r="D15" s="7">
        <v>87</v>
      </c>
      <c r="E15" s="7">
        <v>-53</v>
      </c>
      <c r="F15" s="7">
        <v>321</v>
      </c>
      <c r="G15" s="7">
        <v>327</v>
      </c>
      <c r="H15" s="7">
        <v>-6</v>
      </c>
      <c r="I15" s="7">
        <v>28</v>
      </c>
      <c r="J15" s="7">
        <v>0</v>
      </c>
      <c r="K15" s="7">
        <v>6585</v>
      </c>
      <c r="L15" s="7">
        <v>-31</v>
      </c>
      <c r="M15" s="48">
        <v>-4.6856106400000007E-3</v>
      </c>
    </row>
    <row r="16" spans="1:13" x14ac:dyDescent="0.2">
      <c r="A16" s="5" t="s">
        <v>0</v>
      </c>
      <c r="B16" s="13">
        <v>2131</v>
      </c>
      <c r="C16" s="13">
        <v>8</v>
      </c>
      <c r="D16" s="13">
        <v>24</v>
      </c>
      <c r="E16" s="13">
        <v>-16</v>
      </c>
      <c r="F16" s="13">
        <v>119</v>
      </c>
      <c r="G16" s="13">
        <v>116</v>
      </c>
      <c r="H16" s="13">
        <v>3</v>
      </c>
      <c r="I16" s="13">
        <v>14</v>
      </c>
      <c r="J16" s="13">
        <v>0</v>
      </c>
      <c r="K16" s="13">
        <v>2132</v>
      </c>
      <c r="L16" s="13">
        <v>1</v>
      </c>
      <c r="M16" s="50">
        <v>4.6926325699999999E-4</v>
      </c>
    </row>
    <row r="17" spans="1:13" x14ac:dyDescent="0.2">
      <c r="A17" s="5" t="s">
        <v>1</v>
      </c>
      <c r="B17" s="13">
        <v>446</v>
      </c>
      <c r="C17" s="13">
        <v>3</v>
      </c>
      <c r="D17" s="13">
        <v>8</v>
      </c>
      <c r="E17" s="13">
        <v>-5</v>
      </c>
      <c r="F17" s="13">
        <v>36</v>
      </c>
      <c r="G17" s="13">
        <v>25</v>
      </c>
      <c r="H17" s="13">
        <v>11</v>
      </c>
      <c r="I17" s="13">
        <v>1</v>
      </c>
      <c r="J17" s="13">
        <v>-1</v>
      </c>
      <c r="K17" s="13">
        <v>452</v>
      </c>
      <c r="L17" s="13">
        <v>6</v>
      </c>
      <c r="M17" s="50">
        <v>1.3452914797999999E-2</v>
      </c>
    </row>
    <row r="18" spans="1:13" x14ac:dyDescent="0.2">
      <c r="A18" s="5" t="s">
        <v>94</v>
      </c>
      <c r="B18" s="13">
        <v>177</v>
      </c>
      <c r="C18" s="13">
        <v>1</v>
      </c>
      <c r="D18" s="13">
        <v>5</v>
      </c>
      <c r="E18" s="13">
        <v>-4</v>
      </c>
      <c r="F18" s="13">
        <v>14</v>
      </c>
      <c r="G18" s="13">
        <v>8</v>
      </c>
      <c r="H18" s="13">
        <v>6</v>
      </c>
      <c r="I18" s="13">
        <v>0</v>
      </c>
      <c r="J18" s="13">
        <v>0</v>
      </c>
      <c r="K18" s="13">
        <v>179</v>
      </c>
      <c r="L18" s="13">
        <v>2</v>
      </c>
      <c r="M18" s="50">
        <v>1.1299435028E-2</v>
      </c>
    </row>
    <row r="19" spans="1:13" x14ac:dyDescent="0.2">
      <c r="A19" s="5" t="s">
        <v>2</v>
      </c>
      <c r="B19" s="13">
        <v>1106</v>
      </c>
      <c r="C19" s="13">
        <v>5</v>
      </c>
      <c r="D19" s="13">
        <v>18</v>
      </c>
      <c r="E19" s="13">
        <v>-13</v>
      </c>
      <c r="F19" s="13">
        <v>40</v>
      </c>
      <c r="G19" s="13">
        <v>67</v>
      </c>
      <c r="H19" s="13">
        <v>-27</v>
      </c>
      <c r="I19" s="13">
        <v>7</v>
      </c>
      <c r="J19" s="13">
        <v>0</v>
      </c>
      <c r="K19" s="13">
        <v>1073</v>
      </c>
      <c r="L19" s="13">
        <v>-33</v>
      </c>
      <c r="M19" s="50">
        <v>-2.9837251359999997E-2</v>
      </c>
    </row>
    <row r="20" spans="1:13" x14ac:dyDescent="0.2">
      <c r="A20" s="5" t="s">
        <v>88</v>
      </c>
      <c r="B20" s="13">
        <v>2024</v>
      </c>
      <c r="C20" s="13">
        <v>11</v>
      </c>
      <c r="D20" s="13">
        <v>22</v>
      </c>
      <c r="E20" s="13">
        <v>-11</v>
      </c>
      <c r="F20" s="13">
        <v>84</v>
      </c>
      <c r="G20" s="13">
        <v>79</v>
      </c>
      <c r="H20" s="13">
        <v>5</v>
      </c>
      <c r="I20" s="13">
        <v>6</v>
      </c>
      <c r="J20" s="13">
        <v>-1</v>
      </c>
      <c r="K20" s="13">
        <v>2023</v>
      </c>
      <c r="L20" s="13">
        <v>-1</v>
      </c>
      <c r="M20" s="50">
        <v>-4.9407115000000006E-4</v>
      </c>
    </row>
    <row r="21" spans="1:13" x14ac:dyDescent="0.2">
      <c r="A21" s="5" t="s">
        <v>91</v>
      </c>
      <c r="B21" s="13">
        <v>732</v>
      </c>
      <c r="C21" s="13">
        <v>6</v>
      </c>
      <c r="D21" s="13">
        <v>10</v>
      </c>
      <c r="E21" s="13">
        <v>-4</v>
      </c>
      <c r="F21" s="13">
        <v>28</v>
      </c>
      <c r="G21" s="13">
        <v>32</v>
      </c>
      <c r="H21" s="13">
        <v>-4</v>
      </c>
      <c r="I21" s="13">
        <v>0</v>
      </c>
      <c r="J21" s="13">
        <v>2</v>
      </c>
      <c r="K21" s="13">
        <v>726</v>
      </c>
      <c r="L21" s="13">
        <v>-6</v>
      </c>
      <c r="M21" s="50">
        <v>-8.1967213100000002E-3</v>
      </c>
    </row>
    <row r="22" spans="1:13" x14ac:dyDescent="0.2">
      <c r="A22" s="4" t="str">
        <f>VLOOKUP("&lt;Zeilentitel_3&gt;",Uebersetzungen!$B$3:$E$105,Uebersetzungen!$B$2+1,FALSE)</f>
        <v>Region Bernina</v>
      </c>
      <c r="B22" s="7">
        <v>4037</v>
      </c>
      <c r="C22" s="7">
        <v>23</v>
      </c>
      <c r="D22" s="7">
        <v>63</v>
      </c>
      <c r="E22" s="7">
        <v>-40</v>
      </c>
      <c r="F22" s="7">
        <v>85</v>
      </c>
      <c r="G22" s="7">
        <v>65</v>
      </c>
      <c r="H22" s="7">
        <v>20</v>
      </c>
      <c r="I22" s="7">
        <v>3</v>
      </c>
      <c r="J22" s="7">
        <v>4</v>
      </c>
      <c r="K22" s="7">
        <v>4024</v>
      </c>
      <c r="L22" s="7">
        <v>-13</v>
      </c>
      <c r="M22" s="48">
        <v>-3.2202130299999999E-3</v>
      </c>
    </row>
    <row r="23" spans="1:13" x14ac:dyDescent="0.2">
      <c r="A23" s="5" t="s">
        <v>3</v>
      </c>
      <c r="B23" s="13">
        <v>915</v>
      </c>
      <c r="C23" s="13">
        <v>5</v>
      </c>
      <c r="D23" s="13">
        <v>13</v>
      </c>
      <c r="E23" s="13">
        <v>-8</v>
      </c>
      <c r="F23" s="13">
        <v>20</v>
      </c>
      <c r="G23" s="13">
        <v>19</v>
      </c>
      <c r="H23" s="13">
        <v>1</v>
      </c>
      <c r="I23" s="13">
        <v>1</v>
      </c>
      <c r="J23" s="13">
        <v>-1</v>
      </c>
      <c r="K23" s="13">
        <v>908</v>
      </c>
      <c r="L23" s="13">
        <v>-7</v>
      </c>
      <c r="M23" s="50">
        <v>-7.65027322E-3</v>
      </c>
    </row>
    <row r="24" spans="1:13" x14ac:dyDescent="0.2">
      <c r="A24" s="5" t="s">
        <v>4</v>
      </c>
      <c r="B24" s="13">
        <v>3122</v>
      </c>
      <c r="C24" s="13">
        <v>18</v>
      </c>
      <c r="D24" s="13">
        <v>50</v>
      </c>
      <c r="E24" s="13">
        <v>-32</v>
      </c>
      <c r="F24" s="13">
        <v>65</v>
      </c>
      <c r="G24" s="13">
        <v>46</v>
      </c>
      <c r="H24" s="13">
        <v>19</v>
      </c>
      <c r="I24" s="13">
        <v>2</v>
      </c>
      <c r="J24" s="13">
        <v>5</v>
      </c>
      <c r="K24" s="13">
        <v>3116</v>
      </c>
      <c r="L24" s="13">
        <v>-6</v>
      </c>
      <c r="M24" s="50">
        <v>-1.9218449700000001E-3</v>
      </c>
    </row>
    <row r="25" spans="1:13" x14ac:dyDescent="0.2">
      <c r="A25" s="4" t="str">
        <f>VLOOKUP("&lt;Zeilentitel_4&gt;",Uebersetzungen!$B$3:$E$105,Uebersetzungen!$B$2+1,FALSE)</f>
        <v>Region Engiadina Bassa/Val Müstair</v>
      </c>
      <c r="B25" s="7">
        <v>7375</v>
      </c>
      <c r="C25" s="7">
        <v>49</v>
      </c>
      <c r="D25" s="7">
        <v>101</v>
      </c>
      <c r="E25" s="7">
        <v>-52</v>
      </c>
      <c r="F25" s="7">
        <v>285</v>
      </c>
      <c r="G25" s="7">
        <v>209</v>
      </c>
      <c r="H25" s="7">
        <v>76</v>
      </c>
      <c r="I25" s="7">
        <v>21</v>
      </c>
      <c r="J25" s="7">
        <v>-3</v>
      </c>
      <c r="K25" s="7">
        <v>7417</v>
      </c>
      <c r="L25" s="7">
        <v>42</v>
      </c>
      <c r="M25" s="48">
        <v>5.6949152539999999E-3</v>
      </c>
    </row>
    <row r="26" spans="1:13" x14ac:dyDescent="0.2">
      <c r="A26" s="5" t="s">
        <v>37</v>
      </c>
      <c r="B26" s="13">
        <v>1247</v>
      </c>
      <c r="C26" s="13">
        <v>7</v>
      </c>
      <c r="D26" s="13">
        <v>19</v>
      </c>
      <c r="E26" s="13">
        <v>-12</v>
      </c>
      <c r="F26" s="13">
        <v>49</v>
      </c>
      <c r="G26" s="13">
        <v>39</v>
      </c>
      <c r="H26" s="13">
        <v>10</v>
      </c>
      <c r="I26" s="13">
        <v>2</v>
      </c>
      <c r="J26" s="13">
        <v>1</v>
      </c>
      <c r="K26" s="13">
        <v>1248</v>
      </c>
      <c r="L26" s="13">
        <v>1</v>
      </c>
      <c r="M26" s="50">
        <v>8.0192461899999999E-4</v>
      </c>
    </row>
    <row r="27" spans="1:13" x14ac:dyDescent="0.2">
      <c r="A27" s="5" t="s">
        <v>38</v>
      </c>
      <c r="B27" s="13">
        <v>548</v>
      </c>
      <c r="C27" s="13">
        <v>3</v>
      </c>
      <c r="D27" s="13">
        <v>13</v>
      </c>
      <c r="E27" s="13">
        <v>-10</v>
      </c>
      <c r="F27" s="13">
        <v>18</v>
      </c>
      <c r="G27" s="13">
        <v>9</v>
      </c>
      <c r="H27" s="13">
        <v>9</v>
      </c>
      <c r="I27" s="13">
        <v>2</v>
      </c>
      <c r="J27" s="13">
        <v>-3</v>
      </c>
      <c r="K27" s="13">
        <v>546</v>
      </c>
      <c r="L27" s="13">
        <v>-2</v>
      </c>
      <c r="M27" s="50">
        <v>-3.6496350399999999E-3</v>
      </c>
    </row>
    <row r="28" spans="1:13" x14ac:dyDescent="0.2">
      <c r="A28" s="5" t="s">
        <v>39</v>
      </c>
      <c r="B28" s="13">
        <v>3565</v>
      </c>
      <c r="C28" s="13">
        <v>21</v>
      </c>
      <c r="D28" s="13">
        <v>41</v>
      </c>
      <c r="E28" s="13">
        <v>-20</v>
      </c>
      <c r="F28" s="13">
        <v>156</v>
      </c>
      <c r="G28" s="13">
        <v>117</v>
      </c>
      <c r="H28" s="13">
        <v>39</v>
      </c>
      <c r="I28" s="13">
        <v>13</v>
      </c>
      <c r="J28" s="13">
        <v>-3</v>
      </c>
      <c r="K28" s="13">
        <v>3594</v>
      </c>
      <c r="L28" s="13">
        <v>29</v>
      </c>
      <c r="M28" s="50">
        <v>8.1346423559999995E-3</v>
      </c>
    </row>
    <row r="29" spans="1:13" x14ac:dyDescent="0.2">
      <c r="A29" s="5" t="s">
        <v>40</v>
      </c>
      <c r="B29" s="13">
        <v>727</v>
      </c>
      <c r="C29" s="13">
        <v>8</v>
      </c>
      <c r="D29" s="13">
        <v>5</v>
      </c>
      <c r="E29" s="13">
        <v>3</v>
      </c>
      <c r="F29" s="13">
        <v>22</v>
      </c>
      <c r="G29" s="13">
        <v>17</v>
      </c>
      <c r="H29" s="13">
        <v>5</v>
      </c>
      <c r="I29" s="13">
        <v>0</v>
      </c>
      <c r="J29" s="13">
        <v>1</v>
      </c>
      <c r="K29" s="13">
        <v>736</v>
      </c>
      <c r="L29" s="13">
        <v>9</v>
      </c>
      <c r="M29" s="50">
        <v>1.2379642366000001E-2</v>
      </c>
    </row>
    <row r="30" spans="1:13" x14ac:dyDescent="0.2">
      <c r="A30" s="5" t="s">
        <v>59</v>
      </c>
      <c r="B30" s="13">
        <v>1288</v>
      </c>
      <c r="C30" s="13">
        <v>10</v>
      </c>
      <c r="D30" s="13">
        <v>23</v>
      </c>
      <c r="E30" s="13">
        <v>-13</v>
      </c>
      <c r="F30" s="13">
        <v>40</v>
      </c>
      <c r="G30" s="13">
        <v>27</v>
      </c>
      <c r="H30" s="13">
        <v>13</v>
      </c>
      <c r="I30" s="13">
        <v>4</v>
      </c>
      <c r="J30" s="13">
        <v>1</v>
      </c>
      <c r="K30" s="13">
        <v>1293</v>
      </c>
      <c r="L30" s="13">
        <v>5</v>
      </c>
      <c r="M30" s="50">
        <v>3.8819875780000002E-3</v>
      </c>
    </row>
    <row r="31" spans="1:13" x14ac:dyDescent="0.2">
      <c r="A31" s="4" t="str">
        <f>VLOOKUP("&lt;Zeilentitel_5&gt;",Uebersetzungen!$B$3:$E$105,Uebersetzungen!$B$2+1,FALSE)</f>
        <v>Region Imboden</v>
      </c>
      <c r="B31" s="7">
        <v>17575</v>
      </c>
      <c r="C31" s="7">
        <v>116</v>
      </c>
      <c r="D31" s="7">
        <v>154</v>
      </c>
      <c r="E31" s="7">
        <v>-38</v>
      </c>
      <c r="F31" s="7">
        <v>921</v>
      </c>
      <c r="G31" s="7">
        <v>873</v>
      </c>
      <c r="H31" s="7">
        <v>48</v>
      </c>
      <c r="I31" s="7">
        <v>106</v>
      </c>
      <c r="J31" s="7">
        <v>6</v>
      </c>
      <c r="K31" s="7">
        <v>17697</v>
      </c>
      <c r="L31" s="7">
        <v>122</v>
      </c>
      <c r="M31" s="48">
        <v>6.9416785209999998E-3</v>
      </c>
    </row>
    <row r="32" spans="1:13" x14ac:dyDescent="0.2">
      <c r="A32" s="5" t="s">
        <v>30</v>
      </c>
      <c r="B32" s="13">
        <v>3041</v>
      </c>
      <c r="C32" s="13">
        <v>23</v>
      </c>
      <c r="D32" s="13">
        <v>19</v>
      </c>
      <c r="E32" s="13">
        <v>4</v>
      </c>
      <c r="F32" s="13">
        <v>151</v>
      </c>
      <c r="G32" s="13">
        <v>132</v>
      </c>
      <c r="H32" s="13">
        <v>19</v>
      </c>
      <c r="I32" s="13">
        <v>18</v>
      </c>
      <c r="J32" s="13">
        <v>6</v>
      </c>
      <c r="K32" s="13">
        <v>3088</v>
      </c>
      <c r="L32" s="13">
        <v>47</v>
      </c>
      <c r="M32" s="50">
        <v>1.5455442289000001E-2</v>
      </c>
    </row>
    <row r="33" spans="1:13" x14ac:dyDescent="0.2">
      <c r="A33" s="5" t="s">
        <v>31</v>
      </c>
      <c r="B33" s="13">
        <v>6189</v>
      </c>
      <c r="C33" s="13">
        <v>41</v>
      </c>
      <c r="D33" s="13">
        <v>49</v>
      </c>
      <c r="E33" s="13">
        <v>-8</v>
      </c>
      <c r="F33" s="13">
        <v>304</v>
      </c>
      <c r="G33" s="13">
        <v>288</v>
      </c>
      <c r="H33" s="13">
        <v>16</v>
      </c>
      <c r="I33" s="13">
        <v>57</v>
      </c>
      <c r="J33" s="13">
        <v>-3</v>
      </c>
      <c r="K33" s="13">
        <v>6251</v>
      </c>
      <c r="L33" s="13">
        <v>62</v>
      </c>
      <c r="M33" s="50">
        <v>1.0017773468999999E-2</v>
      </c>
    </row>
    <row r="34" spans="1:13" x14ac:dyDescent="0.2">
      <c r="A34" s="5" t="s">
        <v>32</v>
      </c>
      <c r="B34" s="13">
        <v>1270</v>
      </c>
      <c r="C34" s="13">
        <v>12</v>
      </c>
      <c r="D34" s="13">
        <v>13</v>
      </c>
      <c r="E34" s="13">
        <v>-1</v>
      </c>
      <c r="F34" s="13">
        <v>60</v>
      </c>
      <c r="G34" s="13">
        <v>64</v>
      </c>
      <c r="H34" s="13">
        <v>-4</v>
      </c>
      <c r="I34" s="13">
        <v>8</v>
      </c>
      <c r="J34" s="13">
        <v>1</v>
      </c>
      <c r="K34" s="13">
        <v>1274</v>
      </c>
      <c r="L34" s="13">
        <v>4</v>
      </c>
      <c r="M34" s="50">
        <v>3.1496062990000002E-3</v>
      </c>
    </row>
    <row r="35" spans="1:13" x14ac:dyDescent="0.2">
      <c r="A35" s="5" t="s">
        <v>33</v>
      </c>
      <c r="B35" s="13">
        <v>2489</v>
      </c>
      <c r="C35" s="13">
        <v>10</v>
      </c>
      <c r="D35" s="13">
        <v>18</v>
      </c>
      <c r="E35" s="13">
        <v>-8</v>
      </c>
      <c r="F35" s="13">
        <v>99</v>
      </c>
      <c r="G35" s="13">
        <v>141</v>
      </c>
      <c r="H35" s="13">
        <v>-42</v>
      </c>
      <c r="I35" s="13">
        <v>11</v>
      </c>
      <c r="J35" s="13">
        <v>5</v>
      </c>
      <c r="K35" s="13">
        <v>2455</v>
      </c>
      <c r="L35" s="13">
        <v>-34</v>
      </c>
      <c r="M35" s="50">
        <v>-1.3660104459999999E-2</v>
      </c>
    </row>
    <row r="36" spans="1:13" x14ac:dyDescent="0.2">
      <c r="A36" s="5" t="s">
        <v>34</v>
      </c>
      <c r="B36" s="13">
        <v>2190</v>
      </c>
      <c r="C36" s="13">
        <v>16</v>
      </c>
      <c r="D36" s="13">
        <v>32</v>
      </c>
      <c r="E36" s="13">
        <v>-16</v>
      </c>
      <c r="F36" s="13">
        <v>175</v>
      </c>
      <c r="G36" s="13">
        <v>116</v>
      </c>
      <c r="H36" s="13">
        <v>59</v>
      </c>
      <c r="I36" s="13">
        <v>6</v>
      </c>
      <c r="J36" s="13">
        <v>-1</v>
      </c>
      <c r="K36" s="13">
        <v>2238</v>
      </c>
      <c r="L36" s="13">
        <v>48</v>
      </c>
      <c r="M36" s="50">
        <v>2.1917808219000003E-2</v>
      </c>
    </row>
    <row r="37" spans="1:13" x14ac:dyDescent="0.2">
      <c r="A37" s="5" t="s">
        <v>35</v>
      </c>
      <c r="B37" s="13">
        <v>1038</v>
      </c>
      <c r="C37" s="13">
        <v>6</v>
      </c>
      <c r="D37" s="13">
        <v>12</v>
      </c>
      <c r="E37" s="13">
        <v>-6</v>
      </c>
      <c r="F37" s="13">
        <v>53</v>
      </c>
      <c r="G37" s="13">
        <v>66</v>
      </c>
      <c r="H37" s="13">
        <v>-13</v>
      </c>
      <c r="I37" s="13">
        <v>3</v>
      </c>
      <c r="J37" s="13">
        <v>1</v>
      </c>
      <c r="K37" s="13">
        <v>1023</v>
      </c>
      <c r="L37" s="13">
        <v>-15</v>
      </c>
      <c r="M37" s="50">
        <v>-1.445086705E-2</v>
      </c>
    </row>
    <row r="38" spans="1:13" x14ac:dyDescent="0.2">
      <c r="A38" s="5" t="s">
        <v>36</v>
      </c>
      <c r="B38" s="13">
        <v>1358</v>
      </c>
      <c r="C38" s="13">
        <v>8</v>
      </c>
      <c r="D38" s="13">
        <v>11</v>
      </c>
      <c r="E38" s="13">
        <v>-3</v>
      </c>
      <c r="F38" s="13">
        <v>79</v>
      </c>
      <c r="G38" s="13">
        <v>66</v>
      </c>
      <c r="H38" s="13">
        <v>13</v>
      </c>
      <c r="I38" s="13">
        <v>3</v>
      </c>
      <c r="J38" s="13">
        <v>-3</v>
      </c>
      <c r="K38" s="13">
        <v>1368</v>
      </c>
      <c r="L38" s="13">
        <v>10</v>
      </c>
      <c r="M38" s="50">
        <v>7.3637702500000003E-3</v>
      </c>
    </row>
    <row r="39" spans="1:13" x14ac:dyDescent="0.2">
      <c r="A39" s="4" t="str">
        <f>VLOOKUP("&lt;Zeilentitel_6&gt;",Uebersetzungen!$B$3:$E$105,Uebersetzungen!$B$2+1,FALSE)</f>
        <v>Region Landquart</v>
      </c>
      <c r="B39" s="7">
        <v>22229</v>
      </c>
      <c r="C39" s="7">
        <v>181</v>
      </c>
      <c r="D39" s="7">
        <v>191</v>
      </c>
      <c r="E39" s="7">
        <v>-10</v>
      </c>
      <c r="F39" s="7">
        <v>1183</v>
      </c>
      <c r="G39" s="7">
        <v>1088</v>
      </c>
      <c r="H39" s="7">
        <v>95</v>
      </c>
      <c r="I39" s="7">
        <v>79</v>
      </c>
      <c r="J39" s="7">
        <v>3</v>
      </c>
      <c r="K39" s="7">
        <v>22396</v>
      </c>
      <c r="L39" s="7">
        <v>167</v>
      </c>
      <c r="M39" s="48">
        <v>7.512708624E-3</v>
      </c>
    </row>
    <row r="40" spans="1:13" x14ac:dyDescent="0.2">
      <c r="A40" s="5" t="s">
        <v>69</v>
      </c>
      <c r="B40" s="13">
        <v>2970</v>
      </c>
      <c r="C40" s="13">
        <v>32</v>
      </c>
      <c r="D40" s="13">
        <v>19</v>
      </c>
      <c r="E40" s="13">
        <v>13</v>
      </c>
      <c r="F40" s="13">
        <v>141</v>
      </c>
      <c r="G40" s="13">
        <v>138</v>
      </c>
      <c r="H40" s="13">
        <v>3</v>
      </c>
      <c r="I40" s="13">
        <v>6</v>
      </c>
      <c r="J40" s="13">
        <v>2</v>
      </c>
      <c r="K40" s="13">
        <v>2994</v>
      </c>
      <c r="L40" s="13">
        <v>24</v>
      </c>
      <c r="M40" s="50">
        <v>8.0808080810000002E-3</v>
      </c>
    </row>
    <row r="41" spans="1:13" x14ac:dyDescent="0.2">
      <c r="A41" s="5" t="s">
        <v>70</v>
      </c>
      <c r="B41" s="13">
        <v>2343</v>
      </c>
      <c r="C41" s="13">
        <v>16</v>
      </c>
      <c r="D41" s="13">
        <v>15</v>
      </c>
      <c r="E41" s="13">
        <v>1</v>
      </c>
      <c r="F41" s="13">
        <v>81</v>
      </c>
      <c r="G41" s="13">
        <v>85</v>
      </c>
      <c r="H41" s="13">
        <v>-4</v>
      </c>
      <c r="I41" s="13">
        <v>5</v>
      </c>
      <c r="J41" s="13">
        <v>1</v>
      </c>
      <c r="K41" s="13">
        <v>2346</v>
      </c>
      <c r="L41" s="13">
        <v>3</v>
      </c>
      <c r="M41" s="50">
        <v>1.280409731E-3</v>
      </c>
    </row>
    <row r="42" spans="1:13" x14ac:dyDescent="0.2">
      <c r="A42" s="5" t="s">
        <v>71</v>
      </c>
      <c r="B42" s="13">
        <v>3086</v>
      </c>
      <c r="C42" s="13">
        <v>28</v>
      </c>
      <c r="D42" s="13">
        <v>35</v>
      </c>
      <c r="E42" s="13">
        <v>-7</v>
      </c>
      <c r="F42" s="13">
        <v>247</v>
      </c>
      <c r="G42" s="13">
        <v>158</v>
      </c>
      <c r="H42" s="13">
        <v>89</v>
      </c>
      <c r="I42" s="13">
        <v>9</v>
      </c>
      <c r="J42" s="13">
        <v>-6</v>
      </c>
      <c r="K42" s="13">
        <v>3171</v>
      </c>
      <c r="L42" s="13">
        <v>85</v>
      </c>
      <c r="M42" s="50">
        <v>2.7543745948999998E-2</v>
      </c>
    </row>
    <row r="43" spans="1:13" x14ac:dyDescent="0.2">
      <c r="A43" s="5" t="s">
        <v>72</v>
      </c>
      <c r="B43" s="13">
        <v>771</v>
      </c>
      <c r="C43" s="13">
        <v>12</v>
      </c>
      <c r="D43" s="13">
        <v>8</v>
      </c>
      <c r="E43" s="13">
        <v>4</v>
      </c>
      <c r="F43" s="13">
        <v>47</v>
      </c>
      <c r="G43" s="13">
        <v>45</v>
      </c>
      <c r="H43" s="13">
        <v>2</v>
      </c>
      <c r="I43" s="13">
        <v>4</v>
      </c>
      <c r="J43" s="13">
        <v>1</v>
      </c>
      <c r="K43" s="13">
        <v>782</v>
      </c>
      <c r="L43" s="13">
        <v>11</v>
      </c>
      <c r="M43" s="50">
        <v>1.4267185472999998E-2</v>
      </c>
    </row>
    <row r="44" spans="1:13" x14ac:dyDescent="0.2">
      <c r="A44" s="5" t="s">
        <v>73</v>
      </c>
      <c r="B44" s="13">
        <v>852</v>
      </c>
      <c r="C44" s="13">
        <v>7</v>
      </c>
      <c r="D44" s="13">
        <v>4</v>
      </c>
      <c r="E44" s="13">
        <v>3</v>
      </c>
      <c r="F44" s="13">
        <v>56</v>
      </c>
      <c r="G44" s="13">
        <v>54</v>
      </c>
      <c r="H44" s="13">
        <v>2</v>
      </c>
      <c r="I44" s="13">
        <v>0</v>
      </c>
      <c r="J44" s="13">
        <v>1</v>
      </c>
      <c r="K44" s="13">
        <v>858</v>
      </c>
      <c r="L44" s="13">
        <v>6</v>
      </c>
      <c r="M44" s="50">
        <v>7.0422535210000001E-3</v>
      </c>
    </row>
    <row r="45" spans="1:13" x14ac:dyDescent="0.2">
      <c r="A45" s="5" t="s">
        <v>74</v>
      </c>
      <c r="B45" s="13">
        <v>2868</v>
      </c>
      <c r="C45" s="13">
        <v>26</v>
      </c>
      <c r="D45" s="13">
        <v>23</v>
      </c>
      <c r="E45" s="13">
        <v>3</v>
      </c>
      <c r="F45" s="13">
        <v>218</v>
      </c>
      <c r="G45" s="13">
        <v>166</v>
      </c>
      <c r="H45" s="13">
        <v>52</v>
      </c>
      <c r="I45" s="13">
        <v>11</v>
      </c>
      <c r="J45" s="13">
        <v>-13</v>
      </c>
      <c r="K45" s="13">
        <v>2921</v>
      </c>
      <c r="L45" s="13">
        <v>53</v>
      </c>
      <c r="M45" s="50">
        <v>1.8479776848E-2</v>
      </c>
    </row>
    <row r="46" spans="1:13" x14ac:dyDescent="0.2">
      <c r="A46" s="5" t="s">
        <v>75</v>
      </c>
      <c r="B46" s="13">
        <v>2309</v>
      </c>
      <c r="C46" s="13">
        <v>18</v>
      </c>
      <c r="D46" s="13">
        <v>13</v>
      </c>
      <c r="E46" s="13">
        <v>5</v>
      </c>
      <c r="F46" s="13">
        <v>95</v>
      </c>
      <c r="G46" s="13">
        <v>113</v>
      </c>
      <c r="H46" s="13">
        <v>-18</v>
      </c>
      <c r="I46" s="13">
        <v>6</v>
      </c>
      <c r="J46" s="13">
        <v>4</v>
      </c>
      <c r="K46" s="13">
        <v>2306</v>
      </c>
      <c r="L46" s="13">
        <v>-3</v>
      </c>
      <c r="M46" s="50">
        <v>-1.2992637500000002E-3</v>
      </c>
    </row>
    <row r="47" spans="1:13" x14ac:dyDescent="0.2">
      <c r="A47" s="5" t="s">
        <v>76</v>
      </c>
      <c r="B47" s="13">
        <v>7030</v>
      </c>
      <c r="C47" s="13">
        <v>42</v>
      </c>
      <c r="D47" s="13">
        <v>74</v>
      </c>
      <c r="E47" s="13">
        <v>-32</v>
      </c>
      <c r="F47" s="13">
        <v>298</v>
      </c>
      <c r="G47" s="13">
        <v>329</v>
      </c>
      <c r="H47" s="13">
        <v>-31</v>
      </c>
      <c r="I47" s="13">
        <v>38</v>
      </c>
      <c r="J47" s="13">
        <v>13</v>
      </c>
      <c r="K47" s="13">
        <v>7018</v>
      </c>
      <c r="L47" s="13">
        <v>-12</v>
      </c>
      <c r="M47" s="50">
        <v>-1.7069701300000001E-3</v>
      </c>
    </row>
    <row r="48" spans="1:13" x14ac:dyDescent="0.2">
      <c r="A48" s="4" t="str">
        <f>VLOOKUP("&lt;Zeilentitel_7&gt;",Uebersetzungen!$B$3:$E$105,Uebersetzungen!$B$2+1,FALSE)</f>
        <v>Region Maloja</v>
      </c>
      <c r="B48" s="7">
        <v>12568</v>
      </c>
      <c r="C48" s="7">
        <v>85</v>
      </c>
      <c r="D48" s="7">
        <v>139</v>
      </c>
      <c r="E48" s="7">
        <v>-54</v>
      </c>
      <c r="F48" s="7">
        <v>668</v>
      </c>
      <c r="G48" s="7">
        <v>722</v>
      </c>
      <c r="H48" s="7">
        <v>-54</v>
      </c>
      <c r="I48" s="7">
        <v>120</v>
      </c>
      <c r="J48" s="7">
        <v>-1</v>
      </c>
      <c r="K48" s="7">
        <v>12579</v>
      </c>
      <c r="L48" s="7">
        <v>11</v>
      </c>
      <c r="M48" s="48">
        <v>8.7523870099999999E-4</v>
      </c>
    </row>
    <row r="49" spans="1:13" x14ac:dyDescent="0.2">
      <c r="A49" s="5" t="s">
        <v>41</v>
      </c>
      <c r="B49" s="13">
        <v>523</v>
      </c>
      <c r="C49" s="13">
        <v>6</v>
      </c>
      <c r="D49" s="13">
        <v>5</v>
      </c>
      <c r="E49" s="13">
        <v>1</v>
      </c>
      <c r="F49" s="13">
        <v>38</v>
      </c>
      <c r="G49" s="13">
        <v>36</v>
      </c>
      <c r="H49" s="13">
        <v>2</v>
      </c>
      <c r="I49" s="13">
        <v>2</v>
      </c>
      <c r="J49" s="13">
        <v>0</v>
      </c>
      <c r="K49" s="13">
        <v>528</v>
      </c>
      <c r="L49" s="13">
        <v>5</v>
      </c>
      <c r="M49" s="50">
        <v>9.5602294460000008E-3</v>
      </c>
    </row>
    <row r="50" spans="1:13" x14ac:dyDescent="0.2">
      <c r="A50" s="5" t="s">
        <v>42</v>
      </c>
      <c r="B50" s="13">
        <v>1019</v>
      </c>
      <c r="C50" s="13">
        <v>4</v>
      </c>
      <c r="D50" s="13">
        <v>7</v>
      </c>
      <c r="E50" s="13">
        <v>-3</v>
      </c>
      <c r="F50" s="13">
        <v>41</v>
      </c>
      <c r="G50" s="13">
        <v>59</v>
      </c>
      <c r="H50" s="13">
        <v>-18</v>
      </c>
      <c r="I50" s="13">
        <v>4</v>
      </c>
      <c r="J50" s="13">
        <v>3</v>
      </c>
      <c r="K50" s="13">
        <v>1005</v>
      </c>
      <c r="L50" s="13">
        <v>-14</v>
      </c>
      <c r="M50" s="50">
        <v>-1.3738959760000001E-2</v>
      </c>
    </row>
    <row r="51" spans="1:13" x14ac:dyDescent="0.2">
      <c r="A51" s="5" t="s">
        <v>43</v>
      </c>
      <c r="B51" s="13">
        <v>151</v>
      </c>
      <c r="C51" s="13">
        <v>2</v>
      </c>
      <c r="D51" s="13">
        <v>0</v>
      </c>
      <c r="E51" s="13">
        <v>2</v>
      </c>
      <c r="F51" s="13">
        <v>14</v>
      </c>
      <c r="G51" s="13">
        <v>15</v>
      </c>
      <c r="H51" s="13">
        <v>-1</v>
      </c>
      <c r="I51" s="13">
        <v>3</v>
      </c>
      <c r="J51" s="13">
        <v>-1</v>
      </c>
      <c r="K51" s="13">
        <v>154</v>
      </c>
      <c r="L51" s="13">
        <v>3</v>
      </c>
      <c r="M51" s="50">
        <v>1.9867549668999999E-2</v>
      </c>
    </row>
    <row r="52" spans="1:13" x14ac:dyDescent="0.2">
      <c r="A52" s="5" t="s">
        <v>44</v>
      </c>
      <c r="B52" s="13">
        <v>1405</v>
      </c>
      <c r="C52" s="13">
        <v>8</v>
      </c>
      <c r="D52" s="13">
        <v>9</v>
      </c>
      <c r="E52" s="13">
        <v>-1</v>
      </c>
      <c r="F52" s="13">
        <v>67</v>
      </c>
      <c r="G52" s="13">
        <v>80</v>
      </c>
      <c r="H52" s="13">
        <v>-13</v>
      </c>
      <c r="I52" s="13">
        <v>11</v>
      </c>
      <c r="J52" s="13">
        <v>2</v>
      </c>
      <c r="K52" s="13">
        <v>1404</v>
      </c>
      <c r="L52" s="13">
        <v>-1</v>
      </c>
      <c r="M52" s="50">
        <v>-7.1174376999999999E-4</v>
      </c>
    </row>
    <row r="53" spans="1:13" x14ac:dyDescent="0.2">
      <c r="A53" s="5" t="s">
        <v>93</v>
      </c>
      <c r="B53" s="13">
        <v>570</v>
      </c>
      <c r="C53" s="13">
        <v>7</v>
      </c>
      <c r="D53" s="13">
        <v>7</v>
      </c>
      <c r="E53" s="13">
        <v>0</v>
      </c>
      <c r="F53" s="13">
        <v>44</v>
      </c>
      <c r="G53" s="13">
        <v>33</v>
      </c>
      <c r="H53" s="13">
        <v>11</v>
      </c>
      <c r="I53" s="13">
        <v>3</v>
      </c>
      <c r="J53" s="13">
        <v>2</v>
      </c>
      <c r="K53" s="13">
        <v>586</v>
      </c>
      <c r="L53" s="13">
        <v>16</v>
      </c>
      <c r="M53" s="50">
        <v>2.8070175438999999E-2</v>
      </c>
    </row>
    <row r="54" spans="1:13" x14ac:dyDescent="0.2">
      <c r="A54" s="5" t="s">
        <v>45</v>
      </c>
      <c r="B54" s="13">
        <v>2169</v>
      </c>
      <c r="C54" s="13">
        <v>14</v>
      </c>
      <c r="D54" s="13">
        <v>29</v>
      </c>
      <c r="E54" s="13">
        <v>-15</v>
      </c>
      <c r="F54" s="13">
        <v>136</v>
      </c>
      <c r="G54" s="13">
        <v>130</v>
      </c>
      <c r="H54" s="13">
        <v>6</v>
      </c>
      <c r="I54" s="13">
        <v>15</v>
      </c>
      <c r="J54" s="13">
        <v>-1</v>
      </c>
      <c r="K54" s="13">
        <v>2174</v>
      </c>
      <c r="L54" s="13">
        <v>5</v>
      </c>
      <c r="M54" s="50">
        <v>2.3052097739999998E-3</v>
      </c>
    </row>
    <row r="55" spans="1:13" x14ac:dyDescent="0.2">
      <c r="A55" s="5" t="s">
        <v>95</v>
      </c>
      <c r="B55" s="13">
        <v>2791</v>
      </c>
      <c r="C55" s="13">
        <v>15</v>
      </c>
      <c r="D55" s="13">
        <v>38</v>
      </c>
      <c r="E55" s="13">
        <v>-23</v>
      </c>
      <c r="F55" s="13">
        <v>130</v>
      </c>
      <c r="G55" s="13">
        <v>163</v>
      </c>
      <c r="H55" s="13">
        <v>-33</v>
      </c>
      <c r="I55" s="13">
        <v>47</v>
      </c>
      <c r="J55" s="13">
        <v>-7</v>
      </c>
      <c r="K55" s="13">
        <v>2775</v>
      </c>
      <c r="L55" s="13">
        <v>-16</v>
      </c>
      <c r="M55" s="50">
        <v>-5.7327122900000006E-3</v>
      </c>
    </row>
    <row r="56" spans="1:13" x14ac:dyDescent="0.2">
      <c r="A56" s="5" t="s">
        <v>46</v>
      </c>
      <c r="B56" s="13">
        <v>575</v>
      </c>
      <c r="C56" s="13">
        <v>6</v>
      </c>
      <c r="D56" s="13">
        <v>6</v>
      </c>
      <c r="E56" s="13">
        <v>0</v>
      </c>
      <c r="F56" s="13">
        <v>38</v>
      </c>
      <c r="G56" s="13">
        <v>21</v>
      </c>
      <c r="H56" s="13">
        <v>17</v>
      </c>
      <c r="I56" s="13">
        <v>0</v>
      </c>
      <c r="J56" s="13">
        <v>-1</v>
      </c>
      <c r="K56" s="13">
        <v>591</v>
      </c>
      <c r="L56" s="13">
        <v>16</v>
      </c>
      <c r="M56" s="50">
        <v>2.7826086957E-2</v>
      </c>
    </row>
    <row r="57" spans="1:13" x14ac:dyDescent="0.2">
      <c r="A57" s="5" t="s">
        <v>96</v>
      </c>
      <c r="B57" s="13">
        <v>473</v>
      </c>
      <c r="C57" s="13">
        <v>3</v>
      </c>
      <c r="D57" s="13">
        <v>5</v>
      </c>
      <c r="E57" s="13">
        <v>-2</v>
      </c>
      <c r="F57" s="13">
        <v>28</v>
      </c>
      <c r="G57" s="13">
        <v>28</v>
      </c>
      <c r="H57" s="13">
        <v>0</v>
      </c>
      <c r="I57" s="13">
        <v>1</v>
      </c>
      <c r="J57" s="13">
        <v>-5</v>
      </c>
      <c r="K57" s="13">
        <v>467</v>
      </c>
      <c r="L57" s="13">
        <v>-6</v>
      </c>
      <c r="M57" s="50">
        <v>-1.268498943E-2</v>
      </c>
    </row>
    <row r="58" spans="1:13" x14ac:dyDescent="0.2">
      <c r="A58" s="5" t="s">
        <v>47</v>
      </c>
      <c r="B58" s="13">
        <v>756</v>
      </c>
      <c r="C58" s="13">
        <v>1</v>
      </c>
      <c r="D58" s="13">
        <v>10</v>
      </c>
      <c r="E58" s="13">
        <v>-9</v>
      </c>
      <c r="F58" s="13">
        <v>35</v>
      </c>
      <c r="G58" s="13">
        <v>59</v>
      </c>
      <c r="H58" s="13">
        <v>-24</v>
      </c>
      <c r="I58" s="13">
        <v>18</v>
      </c>
      <c r="J58" s="13">
        <v>5</v>
      </c>
      <c r="K58" s="13">
        <v>746</v>
      </c>
      <c r="L58" s="13">
        <v>-10</v>
      </c>
      <c r="M58" s="50">
        <v>-1.3227513230000001E-2</v>
      </c>
    </row>
    <row r="59" spans="1:13" x14ac:dyDescent="0.2">
      <c r="A59" s="5" t="s">
        <v>48</v>
      </c>
      <c r="B59" s="13">
        <v>797</v>
      </c>
      <c r="C59" s="13">
        <v>4</v>
      </c>
      <c r="D59" s="13">
        <v>6</v>
      </c>
      <c r="E59" s="13">
        <v>-2</v>
      </c>
      <c r="F59" s="13">
        <v>55</v>
      </c>
      <c r="G59" s="13">
        <v>60</v>
      </c>
      <c r="H59" s="13">
        <v>-5</v>
      </c>
      <c r="I59" s="13">
        <v>11</v>
      </c>
      <c r="J59" s="13">
        <v>2</v>
      </c>
      <c r="K59" s="13">
        <v>803</v>
      </c>
      <c r="L59" s="13">
        <v>6</v>
      </c>
      <c r="M59" s="50">
        <v>7.5282308659999995E-3</v>
      </c>
    </row>
    <row r="60" spans="1:13" x14ac:dyDescent="0.2">
      <c r="A60" s="5" t="s">
        <v>97</v>
      </c>
      <c r="B60" s="13">
        <v>1339</v>
      </c>
      <c r="C60" s="13">
        <v>15</v>
      </c>
      <c r="D60" s="13">
        <v>17</v>
      </c>
      <c r="E60" s="13">
        <v>-2</v>
      </c>
      <c r="F60" s="13">
        <v>42</v>
      </c>
      <c r="G60" s="13">
        <v>38</v>
      </c>
      <c r="H60" s="13">
        <v>4</v>
      </c>
      <c r="I60" s="13">
        <v>5</v>
      </c>
      <c r="J60" s="13">
        <v>0</v>
      </c>
      <c r="K60" s="13">
        <v>1346</v>
      </c>
      <c r="L60" s="13">
        <v>7</v>
      </c>
      <c r="M60" s="50">
        <v>5.2277819270000001E-3</v>
      </c>
    </row>
    <row r="61" spans="1:13" x14ac:dyDescent="0.2">
      <c r="A61" s="4" t="str">
        <f>VLOOKUP("&lt;Zeilentitel_8&gt;",Uebersetzungen!$B$3:$E$105,Uebersetzungen!$B$2+1,FALSE)</f>
        <v>Region Moesa</v>
      </c>
      <c r="B61" s="7">
        <v>6983</v>
      </c>
      <c r="C61" s="7">
        <v>41</v>
      </c>
      <c r="D61" s="7">
        <v>76</v>
      </c>
      <c r="E61" s="7">
        <v>-35</v>
      </c>
      <c r="F61" s="7">
        <v>327</v>
      </c>
      <c r="G61" s="7">
        <v>245</v>
      </c>
      <c r="H61" s="7">
        <v>82</v>
      </c>
      <c r="I61" s="7">
        <v>37</v>
      </c>
      <c r="J61" s="7">
        <v>3</v>
      </c>
      <c r="K61" s="7">
        <v>7070</v>
      </c>
      <c r="L61" s="7">
        <v>87</v>
      </c>
      <c r="M61" s="48">
        <v>1.2458828583999999E-2</v>
      </c>
    </row>
    <row r="62" spans="1:13" x14ac:dyDescent="0.2">
      <c r="A62" s="5" t="s">
        <v>49</v>
      </c>
      <c r="B62" s="13">
        <v>84</v>
      </c>
      <c r="C62" s="13">
        <v>0</v>
      </c>
      <c r="D62" s="13">
        <v>0</v>
      </c>
      <c r="E62" s="13">
        <v>0</v>
      </c>
      <c r="F62" s="13">
        <v>12</v>
      </c>
      <c r="G62" s="13">
        <v>1</v>
      </c>
      <c r="H62" s="13">
        <v>11</v>
      </c>
      <c r="I62" s="13">
        <v>0</v>
      </c>
      <c r="J62" s="13">
        <v>0</v>
      </c>
      <c r="K62" s="13">
        <v>95</v>
      </c>
      <c r="L62" s="13">
        <v>11</v>
      </c>
      <c r="M62" s="50">
        <v>0.13095238095</v>
      </c>
    </row>
    <row r="63" spans="1:13" x14ac:dyDescent="0.2">
      <c r="A63" s="5" t="s">
        <v>50</v>
      </c>
      <c r="B63" s="13">
        <v>218</v>
      </c>
      <c r="C63" s="13">
        <v>2</v>
      </c>
      <c r="D63" s="13">
        <v>6</v>
      </c>
      <c r="E63" s="13">
        <v>-4</v>
      </c>
      <c r="F63" s="13">
        <v>9</v>
      </c>
      <c r="G63" s="13">
        <v>3</v>
      </c>
      <c r="H63" s="13">
        <v>6</v>
      </c>
      <c r="I63" s="13">
        <v>1</v>
      </c>
      <c r="J63" s="13">
        <v>1</v>
      </c>
      <c r="K63" s="13">
        <v>222</v>
      </c>
      <c r="L63" s="13">
        <v>4</v>
      </c>
      <c r="M63" s="50">
        <v>1.8348623852999998E-2</v>
      </c>
    </row>
    <row r="64" spans="1:13" x14ac:dyDescent="0.2">
      <c r="A64" s="5" t="s">
        <v>51</v>
      </c>
      <c r="B64" s="13">
        <v>153</v>
      </c>
      <c r="C64" s="13">
        <v>1</v>
      </c>
      <c r="D64" s="13">
        <v>2</v>
      </c>
      <c r="E64" s="13">
        <v>-1</v>
      </c>
      <c r="F64" s="13">
        <v>7</v>
      </c>
      <c r="G64" s="13">
        <v>3</v>
      </c>
      <c r="H64" s="13">
        <v>4</v>
      </c>
      <c r="I64" s="13">
        <v>2</v>
      </c>
      <c r="J64" s="13">
        <v>-1</v>
      </c>
      <c r="K64" s="13">
        <v>157</v>
      </c>
      <c r="L64" s="13">
        <v>4</v>
      </c>
      <c r="M64" s="50">
        <v>2.6143790850000001E-2</v>
      </c>
    </row>
    <row r="65" spans="1:13" x14ac:dyDescent="0.2">
      <c r="A65" s="5" t="s">
        <v>52</v>
      </c>
      <c r="B65" s="13">
        <v>100</v>
      </c>
      <c r="C65" s="13">
        <v>0</v>
      </c>
      <c r="D65" s="13">
        <v>0</v>
      </c>
      <c r="E65" s="13">
        <v>0</v>
      </c>
      <c r="F65" s="13">
        <v>7</v>
      </c>
      <c r="G65" s="13">
        <v>5</v>
      </c>
      <c r="H65" s="13">
        <v>2</v>
      </c>
      <c r="I65" s="13">
        <v>1</v>
      </c>
      <c r="J65" s="13">
        <v>-1</v>
      </c>
      <c r="K65" s="13">
        <v>102</v>
      </c>
      <c r="L65" s="13">
        <v>2</v>
      </c>
      <c r="M65" s="50">
        <v>0.02</v>
      </c>
    </row>
    <row r="66" spans="1:13" x14ac:dyDescent="0.2">
      <c r="A66" s="5" t="s">
        <v>53</v>
      </c>
      <c r="B66" s="13">
        <v>690</v>
      </c>
      <c r="C66" s="13">
        <v>4</v>
      </c>
      <c r="D66" s="13">
        <v>10</v>
      </c>
      <c r="E66" s="13">
        <v>-6</v>
      </c>
      <c r="F66" s="13">
        <v>30</v>
      </c>
      <c r="G66" s="13">
        <v>20</v>
      </c>
      <c r="H66" s="13">
        <v>10</v>
      </c>
      <c r="I66" s="13">
        <v>1</v>
      </c>
      <c r="J66" s="13">
        <v>0</v>
      </c>
      <c r="K66" s="13">
        <v>695</v>
      </c>
      <c r="L66" s="13">
        <v>5</v>
      </c>
      <c r="M66" s="50">
        <v>7.2463768120000008E-3</v>
      </c>
    </row>
    <row r="67" spans="1:13" x14ac:dyDescent="0.2">
      <c r="A67" s="5" t="s">
        <v>54</v>
      </c>
      <c r="B67" s="13">
        <v>1112</v>
      </c>
      <c r="C67" s="13">
        <v>4</v>
      </c>
      <c r="D67" s="13">
        <v>17</v>
      </c>
      <c r="E67" s="13">
        <v>-13</v>
      </c>
      <c r="F67" s="13">
        <v>47</v>
      </c>
      <c r="G67" s="13">
        <v>26</v>
      </c>
      <c r="H67" s="13">
        <v>21</v>
      </c>
      <c r="I67" s="13">
        <v>5</v>
      </c>
      <c r="J67" s="13">
        <v>3</v>
      </c>
      <c r="K67" s="13">
        <v>1128</v>
      </c>
      <c r="L67" s="13">
        <v>16</v>
      </c>
      <c r="M67" s="50">
        <v>1.4388489208999999E-2</v>
      </c>
    </row>
    <row r="68" spans="1:13" x14ac:dyDescent="0.2">
      <c r="A68" s="5" t="s">
        <v>55</v>
      </c>
      <c r="B68" s="13">
        <v>263</v>
      </c>
      <c r="C68" s="13">
        <v>0</v>
      </c>
      <c r="D68" s="13">
        <v>5</v>
      </c>
      <c r="E68" s="13">
        <v>-5</v>
      </c>
      <c r="F68" s="13">
        <v>7</v>
      </c>
      <c r="G68" s="13">
        <v>6</v>
      </c>
      <c r="H68" s="13">
        <v>1</v>
      </c>
      <c r="I68" s="13">
        <v>0</v>
      </c>
      <c r="J68" s="13">
        <v>1</v>
      </c>
      <c r="K68" s="13">
        <v>260</v>
      </c>
      <c r="L68" s="13">
        <v>-3</v>
      </c>
      <c r="M68" s="50">
        <v>-1.1406844110000001E-2</v>
      </c>
    </row>
    <row r="69" spans="1:13" x14ac:dyDescent="0.2">
      <c r="A69" s="5" t="s">
        <v>56</v>
      </c>
      <c r="B69" s="13">
        <v>501</v>
      </c>
      <c r="C69" s="13">
        <v>4</v>
      </c>
      <c r="D69" s="13">
        <v>4</v>
      </c>
      <c r="E69" s="13">
        <v>0</v>
      </c>
      <c r="F69" s="13">
        <v>42</v>
      </c>
      <c r="G69" s="13">
        <v>32</v>
      </c>
      <c r="H69" s="13">
        <v>10</v>
      </c>
      <c r="I69" s="13">
        <v>5</v>
      </c>
      <c r="J69" s="13">
        <v>3</v>
      </c>
      <c r="K69" s="13">
        <v>519</v>
      </c>
      <c r="L69" s="13">
        <v>18</v>
      </c>
      <c r="M69" s="50">
        <v>3.5928143712999995E-2</v>
      </c>
    </row>
    <row r="70" spans="1:13" x14ac:dyDescent="0.2">
      <c r="A70" s="5" t="s">
        <v>57</v>
      </c>
      <c r="B70" s="13">
        <v>1065</v>
      </c>
      <c r="C70" s="13">
        <v>10</v>
      </c>
      <c r="D70" s="13">
        <v>10</v>
      </c>
      <c r="E70" s="13">
        <v>0</v>
      </c>
      <c r="F70" s="13">
        <v>69</v>
      </c>
      <c r="G70" s="13">
        <v>47</v>
      </c>
      <c r="H70" s="13">
        <v>22</v>
      </c>
      <c r="I70" s="13">
        <v>13</v>
      </c>
      <c r="J70" s="13">
        <v>-3</v>
      </c>
      <c r="K70" s="13">
        <v>1097</v>
      </c>
      <c r="L70" s="13">
        <v>32</v>
      </c>
      <c r="M70" s="50">
        <v>3.0046948356999999E-2</v>
      </c>
    </row>
    <row r="71" spans="1:13" x14ac:dyDescent="0.2">
      <c r="A71" s="5" t="s">
        <v>98</v>
      </c>
      <c r="B71" s="13">
        <v>1945</v>
      </c>
      <c r="C71" s="13">
        <v>9</v>
      </c>
      <c r="D71" s="13">
        <v>19</v>
      </c>
      <c r="E71" s="13">
        <v>-10</v>
      </c>
      <c r="F71" s="13">
        <v>61</v>
      </c>
      <c r="G71" s="13">
        <v>58</v>
      </c>
      <c r="H71" s="13">
        <v>3</v>
      </c>
      <c r="I71" s="13">
        <v>5</v>
      </c>
      <c r="J71" s="13">
        <v>0</v>
      </c>
      <c r="K71" s="13">
        <v>1943</v>
      </c>
      <c r="L71" s="13">
        <v>-2</v>
      </c>
      <c r="M71" s="50">
        <v>-1.0282776300000001E-3</v>
      </c>
    </row>
    <row r="72" spans="1:13" x14ac:dyDescent="0.2">
      <c r="A72" s="5" t="s">
        <v>58</v>
      </c>
      <c r="B72" s="13">
        <v>682</v>
      </c>
      <c r="C72" s="13">
        <v>6</v>
      </c>
      <c r="D72" s="13">
        <v>2</v>
      </c>
      <c r="E72" s="13">
        <v>4</v>
      </c>
      <c r="F72" s="13">
        <v>26</v>
      </c>
      <c r="G72" s="13">
        <v>39</v>
      </c>
      <c r="H72" s="13">
        <v>-13</v>
      </c>
      <c r="I72" s="13">
        <v>4</v>
      </c>
      <c r="J72" s="13">
        <v>0</v>
      </c>
      <c r="K72" s="13">
        <v>677</v>
      </c>
      <c r="L72" s="13">
        <v>-5</v>
      </c>
      <c r="M72" s="50">
        <v>-7.3313783E-3</v>
      </c>
    </row>
    <row r="73" spans="1:13" x14ac:dyDescent="0.2">
      <c r="A73" s="5" t="s">
        <v>99</v>
      </c>
      <c r="B73" s="13">
        <v>170</v>
      </c>
      <c r="C73" s="13">
        <v>1</v>
      </c>
      <c r="D73" s="13">
        <v>1</v>
      </c>
      <c r="E73" s="13">
        <v>0</v>
      </c>
      <c r="F73" s="13">
        <v>10</v>
      </c>
      <c r="G73" s="13">
        <v>5</v>
      </c>
      <c r="H73" s="13">
        <v>5</v>
      </c>
      <c r="I73" s="13">
        <v>0</v>
      </c>
      <c r="J73" s="13">
        <v>0</v>
      </c>
      <c r="K73" s="13">
        <v>175</v>
      </c>
      <c r="L73" s="13">
        <v>5</v>
      </c>
      <c r="M73" s="50">
        <v>2.9411764705999998E-2</v>
      </c>
    </row>
    <row r="74" spans="1:13" x14ac:dyDescent="0.2">
      <c r="A74" s="4" t="str">
        <f>VLOOKUP("&lt;Zeilentitel_9&gt;",Uebersetzungen!$B$3:$E$105,Uebersetzungen!$B$2+1,FALSE)</f>
        <v>Region Plessur</v>
      </c>
      <c r="B74" s="7">
        <v>33854</v>
      </c>
      <c r="C74" s="7">
        <v>254</v>
      </c>
      <c r="D74" s="7">
        <v>380</v>
      </c>
      <c r="E74" s="7">
        <v>-126</v>
      </c>
      <c r="F74" s="7">
        <v>1492</v>
      </c>
      <c r="G74" s="7">
        <v>1557</v>
      </c>
      <c r="H74" s="7">
        <v>-65</v>
      </c>
      <c r="I74" s="7">
        <v>171</v>
      </c>
      <c r="J74" s="7">
        <v>23</v>
      </c>
      <c r="K74" s="7">
        <v>33857</v>
      </c>
      <c r="L74" s="7">
        <v>3</v>
      </c>
      <c r="M74" s="48">
        <v>8.861582099999999E-5</v>
      </c>
    </row>
    <row r="75" spans="1:13" x14ac:dyDescent="0.2">
      <c r="A75" s="5" t="s">
        <v>66</v>
      </c>
      <c r="B75" s="13">
        <v>30021</v>
      </c>
      <c r="C75" s="13">
        <v>232</v>
      </c>
      <c r="D75" s="13">
        <v>331</v>
      </c>
      <c r="E75" s="13">
        <v>-99</v>
      </c>
      <c r="F75" s="13">
        <v>1245</v>
      </c>
      <c r="G75" s="13">
        <v>1315</v>
      </c>
      <c r="H75" s="13">
        <v>-70</v>
      </c>
      <c r="I75" s="13">
        <v>161</v>
      </c>
      <c r="J75" s="13">
        <v>23</v>
      </c>
      <c r="K75" s="13">
        <v>30036</v>
      </c>
      <c r="L75" s="13">
        <v>15</v>
      </c>
      <c r="M75" s="50">
        <v>4.9965024500000003E-4</v>
      </c>
    </row>
    <row r="76" spans="1:13" x14ac:dyDescent="0.2">
      <c r="A76" s="5" t="s">
        <v>67</v>
      </c>
      <c r="B76" s="13">
        <v>1526</v>
      </c>
      <c r="C76" s="13">
        <v>8</v>
      </c>
      <c r="D76" s="13">
        <v>25</v>
      </c>
      <c r="E76" s="13">
        <v>-17</v>
      </c>
      <c r="F76" s="13">
        <v>106</v>
      </c>
      <c r="G76" s="13">
        <v>103</v>
      </c>
      <c r="H76" s="13">
        <v>3</v>
      </c>
      <c r="I76" s="13">
        <v>7</v>
      </c>
      <c r="J76" s="13">
        <v>0</v>
      </c>
      <c r="K76" s="13">
        <v>1519</v>
      </c>
      <c r="L76" s="13">
        <v>-7</v>
      </c>
      <c r="M76" s="50">
        <v>-4.5871559600000004E-3</v>
      </c>
    </row>
    <row r="77" spans="1:13" x14ac:dyDescent="0.2">
      <c r="A77" s="5" t="s">
        <v>68</v>
      </c>
      <c r="B77" s="13">
        <v>2307</v>
      </c>
      <c r="C77" s="13">
        <v>14</v>
      </c>
      <c r="D77" s="13">
        <v>24</v>
      </c>
      <c r="E77" s="13">
        <v>-10</v>
      </c>
      <c r="F77" s="13">
        <v>141</v>
      </c>
      <c r="G77" s="13">
        <v>139</v>
      </c>
      <c r="H77" s="13">
        <v>2</v>
      </c>
      <c r="I77" s="13">
        <v>3</v>
      </c>
      <c r="J77" s="13">
        <v>0</v>
      </c>
      <c r="K77" s="13">
        <v>2302</v>
      </c>
      <c r="L77" s="13">
        <v>-5</v>
      </c>
      <c r="M77" s="50">
        <v>-2.1673168599999999E-3</v>
      </c>
    </row>
    <row r="78" spans="1:13" x14ac:dyDescent="0.2">
      <c r="A78" s="4" t="str">
        <f>VLOOKUP("&lt;Zeilentitel_10&gt;",Uebersetzungen!$B$3:$E$105,Uebersetzungen!$B$2+1,FALSE)</f>
        <v>Region Prättigau/Davos</v>
      </c>
      <c r="B78" s="7">
        <v>20973</v>
      </c>
      <c r="C78" s="7">
        <v>123</v>
      </c>
      <c r="D78" s="7">
        <v>232</v>
      </c>
      <c r="E78" s="7">
        <v>-109</v>
      </c>
      <c r="F78" s="7">
        <v>1022</v>
      </c>
      <c r="G78" s="7">
        <v>973</v>
      </c>
      <c r="H78" s="7">
        <v>49</v>
      </c>
      <c r="I78" s="7">
        <v>85</v>
      </c>
      <c r="J78" s="7">
        <v>19</v>
      </c>
      <c r="K78" s="7">
        <v>21017</v>
      </c>
      <c r="L78" s="7">
        <v>44</v>
      </c>
      <c r="M78" s="48">
        <v>2.097935441E-3</v>
      </c>
    </row>
    <row r="79" spans="1:13" x14ac:dyDescent="0.2">
      <c r="A79" s="5" t="s">
        <v>60</v>
      </c>
      <c r="B79" s="13">
        <v>7574</v>
      </c>
      <c r="C79" s="13">
        <v>29</v>
      </c>
      <c r="D79" s="13">
        <v>78</v>
      </c>
      <c r="E79" s="13">
        <v>-49</v>
      </c>
      <c r="F79" s="13">
        <v>323</v>
      </c>
      <c r="G79" s="13">
        <v>350</v>
      </c>
      <c r="H79" s="13">
        <v>-27</v>
      </c>
      <c r="I79" s="13">
        <v>43</v>
      </c>
      <c r="J79" s="13">
        <v>16</v>
      </c>
      <c r="K79" s="13">
        <v>7557</v>
      </c>
      <c r="L79" s="13">
        <v>-17</v>
      </c>
      <c r="M79" s="50">
        <v>-2.24452073E-3</v>
      </c>
    </row>
    <row r="80" spans="1:13" x14ac:dyDescent="0.2">
      <c r="A80" s="5" t="s">
        <v>61</v>
      </c>
      <c r="B80" s="13">
        <v>578</v>
      </c>
      <c r="C80" s="13">
        <v>3</v>
      </c>
      <c r="D80" s="13">
        <v>10</v>
      </c>
      <c r="E80" s="13">
        <v>-7</v>
      </c>
      <c r="F80" s="13">
        <v>34</v>
      </c>
      <c r="G80" s="13">
        <v>20</v>
      </c>
      <c r="H80" s="13">
        <v>14</v>
      </c>
      <c r="I80" s="13">
        <v>1</v>
      </c>
      <c r="J80" s="13">
        <v>1</v>
      </c>
      <c r="K80" s="13">
        <v>587</v>
      </c>
      <c r="L80" s="13">
        <v>9</v>
      </c>
      <c r="M80" s="50">
        <v>1.5570934256000001E-2</v>
      </c>
    </row>
    <row r="81" spans="1:13" x14ac:dyDescent="0.2">
      <c r="A81" s="5" t="s">
        <v>62</v>
      </c>
      <c r="B81" s="13">
        <v>193</v>
      </c>
      <c r="C81" s="13">
        <v>2</v>
      </c>
      <c r="D81" s="13">
        <v>2</v>
      </c>
      <c r="E81" s="13">
        <v>0</v>
      </c>
      <c r="F81" s="13">
        <v>5</v>
      </c>
      <c r="G81" s="13">
        <v>6</v>
      </c>
      <c r="H81" s="13">
        <v>-1</v>
      </c>
      <c r="I81" s="13">
        <v>0</v>
      </c>
      <c r="J81" s="13">
        <v>0</v>
      </c>
      <c r="K81" s="13">
        <v>192</v>
      </c>
      <c r="L81" s="13">
        <v>-1</v>
      </c>
      <c r="M81" s="50">
        <v>-5.1813471499999996E-3</v>
      </c>
    </row>
    <row r="82" spans="1:13" x14ac:dyDescent="0.2">
      <c r="A82" s="5" t="s">
        <v>63</v>
      </c>
      <c r="B82" s="13">
        <v>1051</v>
      </c>
      <c r="C82" s="13">
        <v>11</v>
      </c>
      <c r="D82" s="13">
        <v>18</v>
      </c>
      <c r="E82" s="13">
        <v>-7</v>
      </c>
      <c r="F82" s="13">
        <v>53</v>
      </c>
      <c r="G82" s="13">
        <v>51</v>
      </c>
      <c r="H82" s="13">
        <v>2</v>
      </c>
      <c r="I82" s="13">
        <v>2</v>
      </c>
      <c r="J82" s="13">
        <v>-9</v>
      </c>
      <c r="K82" s="13">
        <v>1039</v>
      </c>
      <c r="L82" s="13">
        <v>-12</v>
      </c>
      <c r="M82" s="50">
        <v>-1.141769743E-2</v>
      </c>
    </row>
    <row r="83" spans="1:13" x14ac:dyDescent="0.2">
      <c r="A83" s="5" t="s">
        <v>100</v>
      </c>
      <c r="B83" s="13">
        <v>3545</v>
      </c>
      <c r="C83" s="13">
        <v>21</v>
      </c>
      <c r="D83" s="13">
        <v>44</v>
      </c>
      <c r="E83" s="13">
        <v>-23</v>
      </c>
      <c r="F83" s="13">
        <v>186</v>
      </c>
      <c r="G83" s="13">
        <v>153</v>
      </c>
      <c r="H83" s="13">
        <v>33</v>
      </c>
      <c r="I83" s="13">
        <v>20</v>
      </c>
      <c r="J83" s="13">
        <v>2</v>
      </c>
      <c r="K83" s="13">
        <v>3577</v>
      </c>
      <c r="L83" s="13">
        <v>32</v>
      </c>
      <c r="M83" s="50">
        <v>9.0267983070000009E-3</v>
      </c>
    </row>
    <row r="84" spans="1:13" x14ac:dyDescent="0.2">
      <c r="A84" s="5" t="s">
        <v>89</v>
      </c>
      <c r="B84" s="13">
        <v>210</v>
      </c>
      <c r="C84" s="13">
        <v>1</v>
      </c>
      <c r="D84" s="13">
        <v>1</v>
      </c>
      <c r="E84" s="13">
        <v>0</v>
      </c>
      <c r="F84" s="13">
        <v>22</v>
      </c>
      <c r="G84" s="13">
        <v>8</v>
      </c>
      <c r="H84" s="13">
        <v>14</v>
      </c>
      <c r="I84" s="13">
        <v>0</v>
      </c>
      <c r="J84" s="13">
        <v>0</v>
      </c>
      <c r="K84" s="13">
        <v>224</v>
      </c>
      <c r="L84" s="13">
        <v>14</v>
      </c>
      <c r="M84" s="50">
        <v>6.6666666666999996E-2</v>
      </c>
    </row>
    <row r="85" spans="1:13" x14ac:dyDescent="0.2">
      <c r="A85" s="5" t="s">
        <v>64</v>
      </c>
      <c r="B85" s="13">
        <v>718</v>
      </c>
      <c r="C85" s="13">
        <v>6</v>
      </c>
      <c r="D85" s="13">
        <v>6</v>
      </c>
      <c r="E85" s="13">
        <v>0</v>
      </c>
      <c r="F85" s="13">
        <v>37</v>
      </c>
      <c r="G85" s="13">
        <v>39</v>
      </c>
      <c r="H85" s="13">
        <v>-2</v>
      </c>
      <c r="I85" s="13">
        <v>1</v>
      </c>
      <c r="J85" s="13">
        <v>2</v>
      </c>
      <c r="K85" s="13">
        <v>719</v>
      </c>
      <c r="L85" s="13">
        <v>1</v>
      </c>
      <c r="M85" s="50">
        <v>1.3927576599999999E-3</v>
      </c>
    </row>
    <row r="86" spans="1:13" x14ac:dyDescent="0.2">
      <c r="A86" s="5" t="s">
        <v>65</v>
      </c>
      <c r="B86" s="13">
        <v>1517</v>
      </c>
      <c r="C86" s="13">
        <v>14</v>
      </c>
      <c r="D86" s="13">
        <v>13</v>
      </c>
      <c r="E86" s="13">
        <v>1</v>
      </c>
      <c r="F86" s="13">
        <v>72</v>
      </c>
      <c r="G86" s="13">
        <v>67</v>
      </c>
      <c r="H86" s="13">
        <v>5</v>
      </c>
      <c r="I86" s="13">
        <v>2</v>
      </c>
      <c r="J86" s="13">
        <v>2</v>
      </c>
      <c r="K86" s="13">
        <v>1527</v>
      </c>
      <c r="L86" s="13">
        <v>10</v>
      </c>
      <c r="M86" s="50">
        <v>6.5919578109999996E-3</v>
      </c>
    </row>
    <row r="87" spans="1:13" x14ac:dyDescent="0.2">
      <c r="A87" s="5" t="s">
        <v>77</v>
      </c>
      <c r="B87" s="13">
        <v>1955</v>
      </c>
      <c r="C87" s="13">
        <v>12</v>
      </c>
      <c r="D87" s="13">
        <v>15</v>
      </c>
      <c r="E87" s="13">
        <v>-3</v>
      </c>
      <c r="F87" s="13">
        <v>93</v>
      </c>
      <c r="G87" s="13">
        <v>100</v>
      </c>
      <c r="H87" s="13">
        <v>-7</v>
      </c>
      <c r="I87" s="13">
        <v>8</v>
      </c>
      <c r="J87" s="13">
        <v>4</v>
      </c>
      <c r="K87" s="13">
        <v>1957</v>
      </c>
      <c r="L87" s="13">
        <v>2</v>
      </c>
      <c r="M87" s="50">
        <v>1.0230179030000001E-3</v>
      </c>
    </row>
    <row r="88" spans="1:13" x14ac:dyDescent="0.2">
      <c r="A88" s="5" t="s">
        <v>78</v>
      </c>
      <c r="B88" s="13">
        <v>2362</v>
      </c>
      <c r="C88" s="13">
        <v>14</v>
      </c>
      <c r="D88" s="13">
        <v>30</v>
      </c>
      <c r="E88" s="13">
        <v>-16</v>
      </c>
      <c r="F88" s="13">
        <v>121</v>
      </c>
      <c r="G88" s="13">
        <v>117</v>
      </c>
      <c r="H88" s="13">
        <v>4</v>
      </c>
      <c r="I88" s="13">
        <v>7</v>
      </c>
      <c r="J88" s="13">
        <v>1</v>
      </c>
      <c r="K88" s="13">
        <v>2358</v>
      </c>
      <c r="L88" s="13">
        <v>-4</v>
      </c>
      <c r="M88" s="50">
        <v>-1.6934800999999998E-3</v>
      </c>
    </row>
    <row r="89" spans="1:13" x14ac:dyDescent="0.2">
      <c r="A89" s="5" t="s">
        <v>79</v>
      </c>
      <c r="B89" s="13">
        <v>1270</v>
      </c>
      <c r="C89" s="13">
        <v>10</v>
      </c>
      <c r="D89" s="13">
        <v>15</v>
      </c>
      <c r="E89" s="13">
        <v>-5</v>
      </c>
      <c r="F89" s="13">
        <v>76</v>
      </c>
      <c r="G89" s="13">
        <v>62</v>
      </c>
      <c r="H89" s="13">
        <v>14</v>
      </c>
      <c r="I89" s="13">
        <v>1</v>
      </c>
      <c r="J89" s="13">
        <v>0</v>
      </c>
      <c r="K89" s="13">
        <v>1280</v>
      </c>
      <c r="L89" s="13">
        <v>10</v>
      </c>
      <c r="M89" s="50">
        <v>7.8740157480000003E-3</v>
      </c>
    </row>
    <row r="90" spans="1:13" x14ac:dyDescent="0.2">
      <c r="A90" s="4" t="str">
        <f>VLOOKUP("&lt;Zeilentitel_11&gt;",Uebersetzungen!$B$3:$E$105,Uebersetzungen!$B$2+1,FALSE)</f>
        <v>Region Surselva</v>
      </c>
      <c r="B90" s="7">
        <v>18690</v>
      </c>
      <c r="C90" s="7">
        <v>118</v>
      </c>
      <c r="D90" s="7">
        <v>245</v>
      </c>
      <c r="E90" s="7">
        <v>-127</v>
      </c>
      <c r="F90" s="7">
        <v>902</v>
      </c>
      <c r="G90" s="7">
        <v>790</v>
      </c>
      <c r="H90" s="7">
        <v>112</v>
      </c>
      <c r="I90" s="7">
        <v>43</v>
      </c>
      <c r="J90" s="7">
        <v>12</v>
      </c>
      <c r="K90" s="7">
        <v>18730</v>
      </c>
      <c r="L90" s="7">
        <v>40</v>
      </c>
      <c r="M90" s="48">
        <v>2.1401819149999999E-3</v>
      </c>
    </row>
    <row r="91" spans="1:13" x14ac:dyDescent="0.2">
      <c r="A91" s="5" t="s">
        <v>5</v>
      </c>
      <c r="B91" s="13">
        <v>554</v>
      </c>
      <c r="C91" s="13">
        <v>6</v>
      </c>
      <c r="D91" s="13">
        <v>8</v>
      </c>
      <c r="E91" s="13">
        <v>-2</v>
      </c>
      <c r="F91" s="13">
        <v>35</v>
      </c>
      <c r="G91" s="13">
        <v>15</v>
      </c>
      <c r="H91" s="13">
        <v>20</v>
      </c>
      <c r="I91" s="13">
        <v>0</v>
      </c>
      <c r="J91" s="13">
        <v>1</v>
      </c>
      <c r="K91" s="13">
        <v>573</v>
      </c>
      <c r="L91" s="13">
        <v>19</v>
      </c>
      <c r="M91" s="50">
        <v>3.4296028881000001E-2</v>
      </c>
    </row>
    <row r="92" spans="1:13" x14ac:dyDescent="0.2">
      <c r="A92" s="5" t="s">
        <v>6</v>
      </c>
      <c r="B92" s="13">
        <v>1679</v>
      </c>
      <c r="C92" s="13">
        <v>17</v>
      </c>
      <c r="D92" s="13">
        <v>8</v>
      </c>
      <c r="E92" s="13">
        <v>9</v>
      </c>
      <c r="F92" s="13">
        <v>147</v>
      </c>
      <c r="G92" s="13">
        <v>121</v>
      </c>
      <c r="H92" s="13">
        <v>26</v>
      </c>
      <c r="I92" s="13">
        <v>9</v>
      </c>
      <c r="J92" s="13">
        <v>5</v>
      </c>
      <c r="K92" s="13">
        <v>1728</v>
      </c>
      <c r="L92" s="13">
        <v>49</v>
      </c>
      <c r="M92" s="50">
        <v>2.9184038118000001E-2</v>
      </c>
    </row>
    <row r="93" spans="1:13" x14ac:dyDescent="0.2">
      <c r="A93" s="5" t="s">
        <v>7</v>
      </c>
      <c r="B93" s="13">
        <v>680</v>
      </c>
      <c r="C93" s="13">
        <v>2</v>
      </c>
      <c r="D93" s="13">
        <v>8</v>
      </c>
      <c r="E93" s="13">
        <v>-6</v>
      </c>
      <c r="F93" s="13">
        <v>38</v>
      </c>
      <c r="G93" s="13">
        <v>34</v>
      </c>
      <c r="H93" s="13">
        <v>4</v>
      </c>
      <c r="I93" s="13">
        <v>0</v>
      </c>
      <c r="J93" s="13">
        <v>1</v>
      </c>
      <c r="K93" s="13">
        <v>679</v>
      </c>
      <c r="L93" s="13">
        <v>-1</v>
      </c>
      <c r="M93" s="50">
        <v>-1.47058824E-3</v>
      </c>
    </row>
    <row r="94" spans="1:13" x14ac:dyDescent="0.2">
      <c r="A94" s="5" t="s">
        <v>8</v>
      </c>
      <c r="B94" s="13">
        <v>507</v>
      </c>
      <c r="C94" s="13">
        <v>2</v>
      </c>
      <c r="D94" s="13">
        <v>7</v>
      </c>
      <c r="E94" s="13">
        <v>-5</v>
      </c>
      <c r="F94" s="13">
        <v>24</v>
      </c>
      <c r="G94" s="13">
        <v>38</v>
      </c>
      <c r="H94" s="13">
        <v>-14</v>
      </c>
      <c r="I94" s="13">
        <v>5</v>
      </c>
      <c r="J94" s="13">
        <v>-2</v>
      </c>
      <c r="K94" s="13">
        <v>491</v>
      </c>
      <c r="L94" s="13">
        <v>-16</v>
      </c>
      <c r="M94" s="50">
        <v>-3.1558185400000001E-2</v>
      </c>
    </row>
    <row r="95" spans="1:13" x14ac:dyDescent="0.2">
      <c r="A95" s="5" t="s">
        <v>9</v>
      </c>
      <c r="B95" s="13">
        <v>735</v>
      </c>
      <c r="C95" s="13">
        <v>4</v>
      </c>
      <c r="D95" s="13">
        <v>9</v>
      </c>
      <c r="E95" s="13">
        <v>-5</v>
      </c>
      <c r="F95" s="13">
        <v>17</v>
      </c>
      <c r="G95" s="13">
        <v>28</v>
      </c>
      <c r="H95" s="13">
        <v>-11</v>
      </c>
      <c r="I95" s="13">
        <v>2</v>
      </c>
      <c r="J95" s="13">
        <v>4</v>
      </c>
      <c r="K95" s="13">
        <v>725</v>
      </c>
      <c r="L95" s="13">
        <v>-10</v>
      </c>
      <c r="M95" s="50">
        <v>-1.360544218E-2</v>
      </c>
    </row>
    <row r="96" spans="1:13" x14ac:dyDescent="0.2">
      <c r="A96" s="5" t="s">
        <v>10</v>
      </c>
      <c r="B96" s="13">
        <v>1902</v>
      </c>
      <c r="C96" s="13">
        <v>13</v>
      </c>
      <c r="D96" s="13">
        <v>20</v>
      </c>
      <c r="E96" s="13">
        <v>-7</v>
      </c>
      <c r="F96" s="13">
        <v>70</v>
      </c>
      <c r="G96" s="13">
        <v>71</v>
      </c>
      <c r="H96" s="13">
        <v>-1</v>
      </c>
      <c r="I96" s="13">
        <v>2</v>
      </c>
      <c r="J96" s="13">
        <v>-4</v>
      </c>
      <c r="K96" s="13">
        <v>1892</v>
      </c>
      <c r="L96" s="13">
        <v>-10</v>
      </c>
      <c r="M96" s="50">
        <v>-5.2576235499999999E-3</v>
      </c>
    </row>
    <row r="97" spans="1:13" x14ac:dyDescent="0.2">
      <c r="A97" s="5" t="s">
        <v>11</v>
      </c>
      <c r="B97" s="13">
        <v>4064</v>
      </c>
      <c r="C97" s="13">
        <v>25</v>
      </c>
      <c r="D97" s="13">
        <v>66</v>
      </c>
      <c r="E97" s="13">
        <v>-41</v>
      </c>
      <c r="F97" s="13">
        <v>200</v>
      </c>
      <c r="G97" s="13">
        <v>173</v>
      </c>
      <c r="H97" s="13">
        <v>27</v>
      </c>
      <c r="I97" s="13">
        <v>14</v>
      </c>
      <c r="J97" s="13">
        <v>1</v>
      </c>
      <c r="K97" s="13">
        <v>4065</v>
      </c>
      <c r="L97" s="13">
        <v>1</v>
      </c>
      <c r="M97" s="50">
        <v>2.4606299200000001E-4</v>
      </c>
    </row>
    <row r="98" spans="1:13" x14ac:dyDescent="0.2">
      <c r="A98" s="5" t="s">
        <v>22</v>
      </c>
      <c r="B98" s="13">
        <v>920</v>
      </c>
      <c r="C98" s="13">
        <v>9</v>
      </c>
      <c r="D98" s="13">
        <v>9</v>
      </c>
      <c r="E98" s="13">
        <v>0</v>
      </c>
      <c r="F98" s="13">
        <v>43</v>
      </c>
      <c r="G98" s="13">
        <v>37</v>
      </c>
      <c r="H98" s="13">
        <v>6</v>
      </c>
      <c r="I98" s="13">
        <v>2</v>
      </c>
      <c r="J98" s="13">
        <v>-7</v>
      </c>
      <c r="K98" s="13">
        <v>921</v>
      </c>
      <c r="L98" s="13">
        <v>1</v>
      </c>
      <c r="M98" s="50">
        <v>1.0869565220000001E-3</v>
      </c>
    </row>
    <row r="99" spans="1:13" x14ac:dyDescent="0.2">
      <c r="A99" s="5" t="s">
        <v>80</v>
      </c>
      <c r="B99" s="13">
        <v>1549</v>
      </c>
      <c r="C99" s="13">
        <v>9</v>
      </c>
      <c r="D99" s="13">
        <v>17</v>
      </c>
      <c r="E99" s="13">
        <v>-8</v>
      </c>
      <c r="F99" s="13">
        <v>66</v>
      </c>
      <c r="G99" s="13">
        <v>46</v>
      </c>
      <c r="H99" s="13">
        <v>20</v>
      </c>
      <c r="I99" s="13">
        <v>2</v>
      </c>
      <c r="J99" s="13">
        <v>4</v>
      </c>
      <c r="K99" s="13">
        <v>1567</v>
      </c>
      <c r="L99" s="13">
        <v>18</v>
      </c>
      <c r="M99" s="50">
        <v>1.1620400258000001E-2</v>
      </c>
    </row>
    <row r="100" spans="1:13" x14ac:dyDescent="0.2">
      <c r="A100" s="5" t="s">
        <v>81</v>
      </c>
      <c r="B100" s="13">
        <v>1736</v>
      </c>
      <c r="C100" s="13">
        <v>13</v>
      </c>
      <c r="D100" s="13">
        <v>21</v>
      </c>
      <c r="E100" s="13">
        <v>-8</v>
      </c>
      <c r="F100" s="13">
        <v>81</v>
      </c>
      <c r="G100" s="13">
        <v>50</v>
      </c>
      <c r="H100" s="13">
        <v>31</v>
      </c>
      <c r="I100" s="13">
        <v>3</v>
      </c>
      <c r="J100" s="13">
        <v>1</v>
      </c>
      <c r="K100" s="13">
        <v>1763</v>
      </c>
      <c r="L100" s="13">
        <v>27</v>
      </c>
      <c r="M100" s="50">
        <v>1.5552995392E-2</v>
      </c>
    </row>
    <row r="101" spans="1:13" x14ac:dyDescent="0.2">
      <c r="A101" s="5" t="s">
        <v>82</v>
      </c>
      <c r="B101" s="13">
        <v>300</v>
      </c>
      <c r="C101" s="13">
        <v>3</v>
      </c>
      <c r="D101" s="13">
        <v>5</v>
      </c>
      <c r="E101" s="13">
        <v>-2</v>
      </c>
      <c r="F101" s="13">
        <v>5</v>
      </c>
      <c r="G101" s="13">
        <v>8</v>
      </c>
      <c r="H101" s="13">
        <v>-3</v>
      </c>
      <c r="I101" s="13">
        <v>0</v>
      </c>
      <c r="J101" s="13">
        <v>0</v>
      </c>
      <c r="K101" s="13">
        <v>295</v>
      </c>
      <c r="L101" s="13">
        <v>-5</v>
      </c>
      <c r="M101" s="50">
        <v>-1.666666667E-2</v>
      </c>
    </row>
    <row r="102" spans="1:13" x14ac:dyDescent="0.2">
      <c r="A102" s="5" t="s">
        <v>83</v>
      </c>
      <c r="B102" s="13">
        <v>986</v>
      </c>
      <c r="C102" s="13">
        <v>5</v>
      </c>
      <c r="D102" s="13">
        <v>17</v>
      </c>
      <c r="E102" s="13">
        <v>-12</v>
      </c>
      <c r="F102" s="13">
        <v>44</v>
      </c>
      <c r="G102" s="13">
        <v>38</v>
      </c>
      <c r="H102" s="13">
        <v>6</v>
      </c>
      <c r="I102" s="13">
        <v>1</v>
      </c>
      <c r="J102" s="13">
        <v>-3</v>
      </c>
      <c r="K102" s="13">
        <v>978</v>
      </c>
      <c r="L102" s="13">
        <v>-8</v>
      </c>
      <c r="M102" s="50">
        <v>-8.1135902599999993E-3</v>
      </c>
    </row>
    <row r="103" spans="1:13" x14ac:dyDescent="0.2">
      <c r="A103" s="5" t="s">
        <v>84</v>
      </c>
      <c r="B103" s="13">
        <v>1028</v>
      </c>
      <c r="C103" s="13">
        <v>1</v>
      </c>
      <c r="D103" s="13">
        <v>13</v>
      </c>
      <c r="E103" s="13">
        <v>-12</v>
      </c>
      <c r="F103" s="13">
        <v>32</v>
      </c>
      <c r="G103" s="13">
        <v>43</v>
      </c>
      <c r="H103" s="13">
        <v>-11</v>
      </c>
      <c r="I103" s="13">
        <v>0</v>
      </c>
      <c r="J103" s="13">
        <v>7</v>
      </c>
      <c r="K103" s="13">
        <v>1012</v>
      </c>
      <c r="L103" s="13">
        <v>-16</v>
      </c>
      <c r="M103" s="50">
        <v>-1.556420233E-2</v>
      </c>
    </row>
    <row r="104" spans="1:13" x14ac:dyDescent="0.2">
      <c r="A104" s="5" t="s">
        <v>85</v>
      </c>
      <c r="B104" s="13">
        <v>989</v>
      </c>
      <c r="C104" s="13">
        <v>4</v>
      </c>
      <c r="D104" s="13">
        <v>20</v>
      </c>
      <c r="E104" s="13">
        <v>-16</v>
      </c>
      <c r="F104" s="13">
        <v>50</v>
      </c>
      <c r="G104" s="13">
        <v>41</v>
      </c>
      <c r="H104" s="13">
        <v>9</v>
      </c>
      <c r="I104" s="13">
        <v>0</v>
      </c>
      <c r="J104" s="13">
        <v>3</v>
      </c>
      <c r="K104" s="13">
        <v>985</v>
      </c>
      <c r="L104" s="13">
        <v>-4</v>
      </c>
      <c r="M104" s="50">
        <v>-4.0444893799999994E-3</v>
      </c>
    </row>
    <row r="105" spans="1:13" x14ac:dyDescent="0.2">
      <c r="A105" s="5" t="s">
        <v>90</v>
      </c>
      <c r="B105" s="13">
        <v>1061</v>
      </c>
      <c r="C105" s="13">
        <v>5</v>
      </c>
      <c r="D105" s="13">
        <v>17</v>
      </c>
      <c r="E105" s="13">
        <v>-12</v>
      </c>
      <c r="F105" s="13">
        <v>50</v>
      </c>
      <c r="G105" s="13">
        <v>47</v>
      </c>
      <c r="H105" s="13">
        <v>3</v>
      </c>
      <c r="I105" s="13">
        <v>3</v>
      </c>
      <c r="J105" s="13">
        <v>1</v>
      </c>
      <c r="K105" s="13">
        <v>1056</v>
      </c>
      <c r="L105" s="13">
        <v>-5</v>
      </c>
      <c r="M105" s="50">
        <v>-4.7125353399999998E-3</v>
      </c>
    </row>
    <row r="106" spans="1:13" x14ac:dyDescent="0.2">
      <c r="A106" s="4" t="str">
        <f>VLOOKUP("&lt;Zeilentitel_12&gt;",Uebersetzungen!$B$3:$E$105,Uebersetzungen!$B$2+1,FALSE)</f>
        <v>Region Viamala</v>
      </c>
      <c r="B106" s="7">
        <v>11864</v>
      </c>
      <c r="C106" s="7">
        <v>83</v>
      </c>
      <c r="D106" s="7">
        <v>117</v>
      </c>
      <c r="E106" s="7">
        <v>-34</v>
      </c>
      <c r="F106" s="7">
        <v>790</v>
      </c>
      <c r="G106" s="7">
        <v>682</v>
      </c>
      <c r="H106" s="7">
        <v>108</v>
      </c>
      <c r="I106" s="7">
        <v>37</v>
      </c>
      <c r="J106" s="7">
        <v>-6</v>
      </c>
      <c r="K106" s="7">
        <v>11969</v>
      </c>
      <c r="L106" s="7">
        <v>105</v>
      </c>
      <c r="M106" s="48">
        <v>8.8503034389999999E-3</v>
      </c>
    </row>
    <row r="107" spans="1:13" x14ac:dyDescent="0.2">
      <c r="A107" s="5" t="s">
        <v>12</v>
      </c>
      <c r="B107" s="13">
        <v>311</v>
      </c>
      <c r="C107" s="13">
        <v>2</v>
      </c>
      <c r="D107" s="13">
        <v>0</v>
      </c>
      <c r="E107" s="13">
        <v>2</v>
      </c>
      <c r="F107" s="13">
        <v>18</v>
      </c>
      <c r="G107" s="13">
        <v>17</v>
      </c>
      <c r="H107" s="13">
        <v>1</v>
      </c>
      <c r="I107" s="13">
        <v>2</v>
      </c>
      <c r="J107" s="13">
        <v>-3</v>
      </c>
      <c r="K107" s="13">
        <v>313</v>
      </c>
      <c r="L107" s="13">
        <v>2</v>
      </c>
      <c r="M107" s="50">
        <v>6.4308681669999999E-3</v>
      </c>
    </row>
    <row r="108" spans="1:13" x14ac:dyDescent="0.2">
      <c r="A108" s="5" t="s">
        <v>13</v>
      </c>
      <c r="B108" s="13">
        <v>273</v>
      </c>
      <c r="C108" s="13">
        <v>3</v>
      </c>
      <c r="D108" s="13">
        <v>0</v>
      </c>
      <c r="E108" s="13">
        <v>3</v>
      </c>
      <c r="F108" s="13">
        <v>39</v>
      </c>
      <c r="G108" s="13">
        <v>16</v>
      </c>
      <c r="H108" s="13">
        <v>23</v>
      </c>
      <c r="I108" s="13">
        <v>1</v>
      </c>
      <c r="J108" s="13">
        <v>0</v>
      </c>
      <c r="K108" s="13">
        <v>300</v>
      </c>
      <c r="L108" s="13">
        <v>27</v>
      </c>
      <c r="M108" s="50">
        <v>9.8901098901000004E-2</v>
      </c>
    </row>
    <row r="109" spans="1:13" x14ac:dyDescent="0.2">
      <c r="A109" s="5" t="s">
        <v>14</v>
      </c>
      <c r="B109" s="13">
        <v>798</v>
      </c>
      <c r="C109" s="13">
        <v>8</v>
      </c>
      <c r="D109" s="13">
        <v>16</v>
      </c>
      <c r="E109" s="13">
        <v>-8</v>
      </c>
      <c r="F109" s="13">
        <v>45</v>
      </c>
      <c r="G109" s="13">
        <v>33</v>
      </c>
      <c r="H109" s="13">
        <v>12</v>
      </c>
      <c r="I109" s="13">
        <v>1</v>
      </c>
      <c r="J109" s="13">
        <v>2</v>
      </c>
      <c r="K109" s="13">
        <v>805</v>
      </c>
      <c r="L109" s="13">
        <v>7</v>
      </c>
      <c r="M109" s="50">
        <v>8.7719298250000001E-3</v>
      </c>
    </row>
    <row r="110" spans="1:13" x14ac:dyDescent="0.2">
      <c r="A110" s="5" t="s">
        <v>15</v>
      </c>
      <c r="B110" s="13">
        <v>797</v>
      </c>
      <c r="C110" s="13">
        <v>3</v>
      </c>
      <c r="D110" s="13">
        <v>11</v>
      </c>
      <c r="E110" s="13">
        <v>-8</v>
      </c>
      <c r="F110" s="13">
        <v>33</v>
      </c>
      <c r="G110" s="13">
        <v>41</v>
      </c>
      <c r="H110" s="13">
        <v>-8</v>
      </c>
      <c r="I110" s="13">
        <v>1</v>
      </c>
      <c r="J110" s="13">
        <v>3</v>
      </c>
      <c r="K110" s="13">
        <v>785</v>
      </c>
      <c r="L110" s="13">
        <v>-12</v>
      </c>
      <c r="M110" s="50">
        <v>-1.505646173E-2</v>
      </c>
    </row>
    <row r="111" spans="1:13" x14ac:dyDescent="0.2">
      <c r="A111" s="5" t="s">
        <v>16</v>
      </c>
      <c r="B111" s="13">
        <v>1976</v>
      </c>
      <c r="C111" s="13">
        <v>20</v>
      </c>
      <c r="D111" s="13">
        <v>14</v>
      </c>
      <c r="E111" s="13">
        <v>6</v>
      </c>
      <c r="F111" s="13">
        <v>186</v>
      </c>
      <c r="G111" s="13">
        <v>109</v>
      </c>
      <c r="H111" s="13">
        <v>77</v>
      </c>
      <c r="I111" s="13">
        <v>6</v>
      </c>
      <c r="J111" s="13">
        <v>0</v>
      </c>
      <c r="K111" s="13">
        <v>2065</v>
      </c>
      <c r="L111" s="13">
        <v>89</v>
      </c>
      <c r="M111" s="50">
        <v>4.5040485830000004E-2</v>
      </c>
    </row>
    <row r="112" spans="1:13" x14ac:dyDescent="0.2">
      <c r="A112" s="5" t="s">
        <v>17</v>
      </c>
      <c r="B112" s="13">
        <v>241</v>
      </c>
      <c r="C112" s="13">
        <v>2</v>
      </c>
      <c r="D112" s="13">
        <v>0</v>
      </c>
      <c r="E112" s="13">
        <v>2</v>
      </c>
      <c r="F112" s="13">
        <v>11</v>
      </c>
      <c r="G112" s="13">
        <v>15</v>
      </c>
      <c r="H112" s="13">
        <v>-4</v>
      </c>
      <c r="I112" s="13">
        <v>1</v>
      </c>
      <c r="J112" s="13">
        <v>0</v>
      </c>
      <c r="K112" s="13">
        <v>240</v>
      </c>
      <c r="L112" s="13">
        <v>-1</v>
      </c>
      <c r="M112" s="50">
        <v>-4.1493775900000003E-3</v>
      </c>
    </row>
    <row r="113" spans="1:13" x14ac:dyDescent="0.2">
      <c r="A113" s="5" t="s">
        <v>18</v>
      </c>
      <c r="B113" s="13">
        <v>489</v>
      </c>
      <c r="C113" s="13">
        <v>2</v>
      </c>
      <c r="D113" s="13">
        <v>5</v>
      </c>
      <c r="E113" s="13">
        <v>-3</v>
      </c>
      <c r="F113" s="13">
        <v>32</v>
      </c>
      <c r="G113" s="13">
        <v>26</v>
      </c>
      <c r="H113" s="13">
        <v>6</v>
      </c>
      <c r="I113" s="13">
        <v>0</v>
      </c>
      <c r="J113" s="13">
        <v>0</v>
      </c>
      <c r="K113" s="13">
        <v>492</v>
      </c>
      <c r="L113" s="13">
        <v>3</v>
      </c>
      <c r="M113" s="50">
        <v>6.1349693250000005E-3</v>
      </c>
    </row>
    <row r="114" spans="1:13" x14ac:dyDescent="0.2">
      <c r="A114" s="5" t="s">
        <v>19</v>
      </c>
      <c r="B114" s="13">
        <v>2222</v>
      </c>
      <c r="C114" s="13">
        <v>7</v>
      </c>
      <c r="D114" s="13">
        <v>31</v>
      </c>
      <c r="E114" s="13">
        <v>-24</v>
      </c>
      <c r="F114" s="13">
        <v>162</v>
      </c>
      <c r="G114" s="13">
        <v>157</v>
      </c>
      <c r="H114" s="13">
        <v>5</v>
      </c>
      <c r="I114" s="13">
        <v>15</v>
      </c>
      <c r="J114" s="13">
        <v>-4</v>
      </c>
      <c r="K114" s="13">
        <v>2214</v>
      </c>
      <c r="L114" s="13">
        <v>-8</v>
      </c>
      <c r="M114" s="50">
        <v>-3.6003600400000002E-3</v>
      </c>
    </row>
    <row r="115" spans="1:13" x14ac:dyDescent="0.2">
      <c r="A115" s="5" t="s">
        <v>20</v>
      </c>
      <c r="B115" s="13">
        <v>140</v>
      </c>
      <c r="C115" s="13">
        <v>1</v>
      </c>
      <c r="D115" s="13">
        <v>2</v>
      </c>
      <c r="E115" s="13">
        <v>-1</v>
      </c>
      <c r="F115" s="13">
        <v>3</v>
      </c>
      <c r="G115" s="13">
        <v>0</v>
      </c>
      <c r="H115" s="13">
        <v>3</v>
      </c>
      <c r="I115" s="13">
        <v>0</v>
      </c>
      <c r="J115" s="13">
        <v>0</v>
      </c>
      <c r="K115" s="13">
        <v>142</v>
      </c>
      <c r="L115" s="13">
        <v>2</v>
      </c>
      <c r="M115" s="50">
        <v>1.4285714285999999E-2</v>
      </c>
    </row>
    <row r="116" spans="1:13" x14ac:dyDescent="0.2">
      <c r="A116" s="5" t="s">
        <v>21</v>
      </c>
      <c r="B116" s="13">
        <v>151</v>
      </c>
      <c r="C116" s="13">
        <v>0</v>
      </c>
      <c r="D116" s="13">
        <v>1</v>
      </c>
      <c r="E116" s="13">
        <v>-1</v>
      </c>
      <c r="F116" s="13">
        <v>11</v>
      </c>
      <c r="G116" s="13">
        <v>9</v>
      </c>
      <c r="H116" s="13">
        <v>2</v>
      </c>
      <c r="I116" s="13">
        <v>4</v>
      </c>
      <c r="J116" s="13">
        <v>0</v>
      </c>
      <c r="K116" s="13">
        <v>156</v>
      </c>
      <c r="L116" s="13">
        <v>5</v>
      </c>
      <c r="M116" s="50">
        <v>3.3112582781000002E-2</v>
      </c>
    </row>
    <row r="117" spans="1:13" x14ac:dyDescent="0.2">
      <c r="A117" s="5" t="s">
        <v>23</v>
      </c>
      <c r="B117" s="13">
        <v>2107</v>
      </c>
      <c r="C117" s="13">
        <v>16</v>
      </c>
      <c r="D117" s="13">
        <v>17</v>
      </c>
      <c r="E117" s="13">
        <v>-1</v>
      </c>
      <c r="F117" s="13">
        <v>108</v>
      </c>
      <c r="G117" s="13">
        <v>131</v>
      </c>
      <c r="H117" s="13">
        <v>-23</v>
      </c>
      <c r="I117" s="13">
        <v>3</v>
      </c>
      <c r="J117" s="13">
        <v>1</v>
      </c>
      <c r="K117" s="13">
        <v>2087</v>
      </c>
      <c r="L117" s="13">
        <v>-20</v>
      </c>
      <c r="M117" s="50">
        <v>-9.4921689600000001E-3</v>
      </c>
    </row>
    <row r="118" spans="1:13" x14ac:dyDescent="0.2">
      <c r="A118" s="5" t="s">
        <v>24</v>
      </c>
      <c r="B118" s="13">
        <v>159</v>
      </c>
      <c r="C118" s="13">
        <v>3</v>
      </c>
      <c r="D118" s="13">
        <v>1</v>
      </c>
      <c r="E118" s="13">
        <v>2</v>
      </c>
      <c r="F118" s="13">
        <v>0</v>
      </c>
      <c r="G118" s="13">
        <v>7</v>
      </c>
      <c r="H118" s="13">
        <v>-7</v>
      </c>
      <c r="I118" s="13">
        <v>0</v>
      </c>
      <c r="J118" s="13">
        <v>0</v>
      </c>
      <c r="K118" s="13">
        <v>154</v>
      </c>
      <c r="L118" s="13">
        <v>-5</v>
      </c>
      <c r="M118" s="50">
        <v>-3.1446540879999998E-2</v>
      </c>
    </row>
    <row r="119" spans="1:13" x14ac:dyDescent="0.2">
      <c r="A119" s="5" t="s">
        <v>25</v>
      </c>
      <c r="B119" s="13">
        <v>132</v>
      </c>
      <c r="C119" s="13">
        <v>1</v>
      </c>
      <c r="D119" s="13">
        <v>1</v>
      </c>
      <c r="E119" s="13">
        <v>0</v>
      </c>
      <c r="F119" s="13">
        <v>4</v>
      </c>
      <c r="G119" s="13">
        <v>6</v>
      </c>
      <c r="H119" s="13">
        <v>-2</v>
      </c>
      <c r="I119" s="13">
        <v>1</v>
      </c>
      <c r="J119" s="13">
        <v>1</v>
      </c>
      <c r="K119" s="13">
        <v>132</v>
      </c>
      <c r="L119" s="13">
        <v>0</v>
      </c>
      <c r="M119" s="50">
        <v>0</v>
      </c>
    </row>
    <row r="120" spans="1:13" x14ac:dyDescent="0.2">
      <c r="A120" s="5" t="s">
        <v>26</v>
      </c>
      <c r="B120" s="13">
        <v>766</v>
      </c>
      <c r="C120" s="13">
        <v>3</v>
      </c>
      <c r="D120" s="13">
        <v>9</v>
      </c>
      <c r="E120" s="13">
        <v>-6</v>
      </c>
      <c r="F120" s="13">
        <v>35</v>
      </c>
      <c r="G120" s="13">
        <v>38</v>
      </c>
      <c r="H120" s="13">
        <v>-3</v>
      </c>
      <c r="I120" s="13">
        <v>2</v>
      </c>
      <c r="J120" s="13">
        <v>-5</v>
      </c>
      <c r="K120" s="13">
        <v>754</v>
      </c>
      <c r="L120" s="13">
        <v>-12</v>
      </c>
      <c r="M120" s="50">
        <v>-1.566579634E-2</v>
      </c>
    </row>
    <row r="121" spans="1:13" x14ac:dyDescent="0.2">
      <c r="A121" s="5" t="s">
        <v>27</v>
      </c>
      <c r="B121" s="13">
        <v>54</v>
      </c>
      <c r="C121" s="13">
        <v>0</v>
      </c>
      <c r="D121" s="13">
        <v>0</v>
      </c>
      <c r="E121" s="13">
        <v>0</v>
      </c>
      <c r="F121" s="13">
        <v>3</v>
      </c>
      <c r="G121" s="13">
        <v>7</v>
      </c>
      <c r="H121" s="13">
        <v>-4</v>
      </c>
      <c r="I121" s="13">
        <v>0</v>
      </c>
      <c r="J121" s="13">
        <v>0</v>
      </c>
      <c r="K121" s="13">
        <v>50</v>
      </c>
      <c r="L121" s="13">
        <v>-4</v>
      </c>
      <c r="M121" s="50">
        <v>-7.4074074069999996E-2</v>
      </c>
    </row>
    <row r="122" spans="1:13" x14ac:dyDescent="0.2">
      <c r="A122" s="5" t="s">
        <v>28</v>
      </c>
      <c r="B122" s="13">
        <v>343</v>
      </c>
      <c r="C122" s="13">
        <v>5</v>
      </c>
      <c r="D122" s="13">
        <v>2</v>
      </c>
      <c r="E122" s="13">
        <v>3</v>
      </c>
      <c r="F122" s="13">
        <v>32</v>
      </c>
      <c r="G122" s="13">
        <v>30</v>
      </c>
      <c r="H122" s="13">
        <v>2</v>
      </c>
      <c r="I122" s="13">
        <v>0</v>
      </c>
      <c r="J122" s="13">
        <v>1</v>
      </c>
      <c r="K122" s="13">
        <v>349</v>
      </c>
      <c r="L122" s="13">
        <v>6</v>
      </c>
      <c r="M122" s="50">
        <v>1.749271137E-2</v>
      </c>
    </row>
    <row r="123" spans="1:13" x14ac:dyDescent="0.2">
      <c r="A123" s="5" t="s">
        <v>29</v>
      </c>
      <c r="B123" s="13">
        <v>65</v>
      </c>
      <c r="C123" s="13">
        <v>1</v>
      </c>
      <c r="D123" s="13">
        <v>1</v>
      </c>
      <c r="E123" s="13">
        <v>0</v>
      </c>
      <c r="F123" s="13">
        <v>10</v>
      </c>
      <c r="G123" s="13">
        <v>8</v>
      </c>
      <c r="H123" s="13">
        <v>2</v>
      </c>
      <c r="I123" s="13">
        <v>0</v>
      </c>
      <c r="J123" s="13">
        <v>-4</v>
      </c>
      <c r="K123" s="13">
        <v>63</v>
      </c>
      <c r="L123" s="13">
        <v>-2</v>
      </c>
      <c r="M123" s="50">
        <v>-3.0769230769999999E-2</v>
      </c>
    </row>
    <row r="124" spans="1:13" x14ac:dyDescent="0.2">
      <c r="A124" s="5" t="s">
        <v>92</v>
      </c>
      <c r="B124" s="13">
        <v>489</v>
      </c>
      <c r="C124" s="13">
        <v>3</v>
      </c>
      <c r="D124" s="13">
        <v>3</v>
      </c>
      <c r="E124" s="13">
        <v>0</v>
      </c>
      <c r="F124" s="13">
        <v>34</v>
      </c>
      <c r="G124" s="13">
        <v>17</v>
      </c>
      <c r="H124" s="13">
        <v>17</v>
      </c>
      <c r="I124" s="13">
        <v>0</v>
      </c>
      <c r="J124" s="13">
        <v>1</v>
      </c>
      <c r="K124" s="13">
        <v>507</v>
      </c>
      <c r="L124" s="13">
        <v>18</v>
      </c>
      <c r="M124" s="50">
        <v>3.6809815950999997E-2</v>
      </c>
    </row>
    <row r="125" spans="1:13" x14ac:dyDescent="0.2">
      <c r="A125" s="5" t="s">
        <v>101</v>
      </c>
      <c r="B125" s="13">
        <v>351</v>
      </c>
      <c r="C125" s="13">
        <v>3</v>
      </c>
      <c r="D125" s="13">
        <v>3</v>
      </c>
      <c r="E125" s="13">
        <v>0</v>
      </c>
      <c r="F125" s="13">
        <v>24</v>
      </c>
      <c r="G125" s="13">
        <v>15</v>
      </c>
      <c r="H125" s="13">
        <v>9</v>
      </c>
      <c r="I125" s="13">
        <v>0</v>
      </c>
      <c r="J125" s="13">
        <v>1</v>
      </c>
      <c r="K125" s="13">
        <v>361</v>
      </c>
      <c r="L125" s="13">
        <v>10</v>
      </c>
      <c r="M125" s="50">
        <v>2.8490028489999999E-2</v>
      </c>
    </row>
    <row r="126" spans="1:13" x14ac:dyDescent="0.2">
      <c r="A126" s="5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50"/>
    </row>
    <row r="127" spans="1:13" x14ac:dyDescent="0.2">
      <c r="A127" s="12" t="str">
        <f>VLOOKUP("&lt;Zeilentitel_1&gt;",Uebersetzungen!$B$3:$E$105,Uebersetzungen!$B$2+1,FALSE)</f>
        <v>GRAUBÜNDEN</v>
      </c>
      <c r="B127" s="33">
        <v>162764</v>
      </c>
      <c r="C127" s="34">
        <v>1107</v>
      </c>
      <c r="D127" s="34">
        <v>1785</v>
      </c>
      <c r="E127" s="34">
        <v>-678</v>
      </c>
      <c r="F127" s="34">
        <v>7996</v>
      </c>
      <c r="G127" s="34">
        <v>7531</v>
      </c>
      <c r="H127" s="34">
        <v>465</v>
      </c>
      <c r="I127" s="34">
        <v>730</v>
      </c>
      <c r="J127" s="34">
        <v>60</v>
      </c>
      <c r="K127" s="34">
        <v>163341</v>
      </c>
      <c r="L127" s="34">
        <v>577</v>
      </c>
      <c r="M127" s="49">
        <v>3.5450099530000001E-3</v>
      </c>
    </row>
    <row r="128" spans="1:13" x14ac:dyDescent="0.2">
      <c r="A128" s="10" t="str">
        <f>VLOOKUP("&lt;Zeilentitel_2&gt;",Uebersetzungen!$B$3:$E$105,Uebersetzungen!$B$2+1,FALSE)</f>
        <v>Region Albula</v>
      </c>
      <c r="B128" s="35">
        <v>6616</v>
      </c>
      <c r="C128" s="13">
        <v>34</v>
      </c>
      <c r="D128" s="13">
        <v>87</v>
      </c>
      <c r="E128" s="13">
        <v>-53</v>
      </c>
      <c r="F128" s="13">
        <v>321</v>
      </c>
      <c r="G128" s="13">
        <v>327</v>
      </c>
      <c r="H128" s="13">
        <v>-6</v>
      </c>
      <c r="I128" s="13">
        <v>28</v>
      </c>
      <c r="J128" s="13">
        <v>0</v>
      </c>
      <c r="K128" s="13">
        <v>6585</v>
      </c>
      <c r="L128" s="13">
        <v>-31</v>
      </c>
      <c r="M128" s="50">
        <v>-4.6856106400000007E-3</v>
      </c>
    </row>
    <row r="129" spans="1:13" x14ac:dyDescent="0.2">
      <c r="A129" s="10" t="str">
        <f>VLOOKUP("&lt;Zeilentitel_3&gt;",Uebersetzungen!$B$3:$E$105,Uebersetzungen!$B$2+1,FALSE)</f>
        <v>Region Bernina</v>
      </c>
      <c r="B129" s="35">
        <v>4037</v>
      </c>
      <c r="C129" s="13">
        <v>23</v>
      </c>
      <c r="D129" s="13">
        <v>63</v>
      </c>
      <c r="E129" s="13">
        <v>-40</v>
      </c>
      <c r="F129" s="13">
        <v>85</v>
      </c>
      <c r="G129" s="13">
        <v>65</v>
      </c>
      <c r="H129" s="13">
        <v>20</v>
      </c>
      <c r="I129" s="13">
        <v>3</v>
      </c>
      <c r="J129" s="13">
        <v>4</v>
      </c>
      <c r="K129" s="13">
        <v>4024</v>
      </c>
      <c r="L129" s="13">
        <v>-13</v>
      </c>
      <c r="M129" s="50">
        <v>-3.2202130299999999E-3</v>
      </c>
    </row>
    <row r="130" spans="1:13" x14ac:dyDescent="0.2">
      <c r="A130" s="10" t="str">
        <f>VLOOKUP("&lt;Zeilentitel_4&gt;",Uebersetzungen!$B$3:$E$105,Uebersetzungen!$B$2+1,FALSE)</f>
        <v>Region Engiadina Bassa/Val Müstair</v>
      </c>
      <c r="B130" s="35">
        <v>7375</v>
      </c>
      <c r="C130" s="13">
        <v>49</v>
      </c>
      <c r="D130" s="13">
        <v>101</v>
      </c>
      <c r="E130" s="13">
        <v>-52</v>
      </c>
      <c r="F130" s="13">
        <v>285</v>
      </c>
      <c r="G130" s="13">
        <v>209</v>
      </c>
      <c r="H130" s="13">
        <v>76</v>
      </c>
      <c r="I130" s="13">
        <v>21</v>
      </c>
      <c r="J130" s="13">
        <v>-3</v>
      </c>
      <c r="K130" s="13">
        <v>7417</v>
      </c>
      <c r="L130" s="13">
        <v>42</v>
      </c>
      <c r="M130" s="50">
        <v>5.6949152539999999E-3</v>
      </c>
    </row>
    <row r="131" spans="1:13" x14ac:dyDescent="0.2">
      <c r="A131" s="10" t="str">
        <f>VLOOKUP("&lt;Zeilentitel_5&gt;",Uebersetzungen!$B$3:$E$105,Uebersetzungen!$B$2+1,FALSE)</f>
        <v>Region Imboden</v>
      </c>
      <c r="B131" s="35">
        <v>17575</v>
      </c>
      <c r="C131" s="13">
        <v>116</v>
      </c>
      <c r="D131" s="13">
        <v>154</v>
      </c>
      <c r="E131" s="13">
        <v>-38</v>
      </c>
      <c r="F131" s="13">
        <v>921</v>
      </c>
      <c r="G131" s="13">
        <v>873</v>
      </c>
      <c r="H131" s="13">
        <v>48</v>
      </c>
      <c r="I131" s="13">
        <v>106</v>
      </c>
      <c r="J131" s="13">
        <v>6</v>
      </c>
      <c r="K131" s="13">
        <v>17697</v>
      </c>
      <c r="L131" s="13">
        <v>122</v>
      </c>
      <c r="M131" s="50">
        <v>6.9416785209999998E-3</v>
      </c>
    </row>
    <row r="132" spans="1:13" x14ac:dyDescent="0.2">
      <c r="A132" s="10" t="str">
        <f>VLOOKUP("&lt;Zeilentitel_6&gt;",Uebersetzungen!$B$3:$E$105,Uebersetzungen!$B$2+1,FALSE)</f>
        <v>Region Landquart</v>
      </c>
      <c r="B132" s="35">
        <v>22229</v>
      </c>
      <c r="C132" s="13">
        <v>181</v>
      </c>
      <c r="D132" s="13">
        <v>191</v>
      </c>
      <c r="E132" s="13">
        <v>-10</v>
      </c>
      <c r="F132" s="13">
        <v>1183</v>
      </c>
      <c r="G132" s="13">
        <v>1088</v>
      </c>
      <c r="H132" s="13">
        <v>95</v>
      </c>
      <c r="I132" s="13">
        <v>79</v>
      </c>
      <c r="J132" s="13">
        <v>3</v>
      </c>
      <c r="K132" s="13">
        <v>22396</v>
      </c>
      <c r="L132" s="13">
        <v>167</v>
      </c>
      <c r="M132" s="50">
        <v>7.512708624E-3</v>
      </c>
    </row>
    <row r="133" spans="1:13" x14ac:dyDescent="0.2">
      <c r="A133" s="10" t="str">
        <f>VLOOKUP("&lt;Zeilentitel_7&gt;",Uebersetzungen!$B$3:$E$105,Uebersetzungen!$B$2+1,FALSE)</f>
        <v>Region Maloja</v>
      </c>
      <c r="B133" s="35">
        <v>12568</v>
      </c>
      <c r="C133" s="13">
        <v>85</v>
      </c>
      <c r="D133" s="13">
        <v>139</v>
      </c>
      <c r="E133" s="13">
        <v>-54</v>
      </c>
      <c r="F133" s="13">
        <v>668</v>
      </c>
      <c r="G133" s="13">
        <v>722</v>
      </c>
      <c r="H133" s="13">
        <v>-54</v>
      </c>
      <c r="I133" s="13">
        <v>120</v>
      </c>
      <c r="J133" s="13">
        <v>-1</v>
      </c>
      <c r="K133" s="13">
        <v>12579</v>
      </c>
      <c r="L133" s="13">
        <v>11</v>
      </c>
      <c r="M133" s="50">
        <v>8.7523870099999999E-4</v>
      </c>
    </row>
    <row r="134" spans="1:13" x14ac:dyDescent="0.2">
      <c r="A134" s="10" t="str">
        <f>VLOOKUP("&lt;Zeilentitel_8&gt;",Uebersetzungen!$B$3:$E$105,Uebersetzungen!$B$2+1,FALSE)</f>
        <v>Region Moesa</v>
      </c>
      <c r="B134" s="35">
        <v>6983</v>
      </c>
      <c r="C134" s="13">
        <v>41</v>
      </c>
      <c r="D134" s="13">
        <v>76</v>
      </c>
      <c r="E134" s="13">
        <v>-35</v>
      </c>
      <c r="F134" s="13">
        <v>327</v>
      </c>
      <c r="G134" s="13">
        <v>245</v>
      </c>
      <c r="H134" s="13">
        <v>82</v>
      </c>
      <c r="I134" s="13">
        <v>37</v>
      </c>
      <c r="J134" s="13">
        <v>3</v>
      </c>
      <c r="K134" s="13">
        <v>7070</v>
      </c>
      <c r="L134" s="13">
        <v>87</v>
      </c>
      <c r="M134" s="50">
        <v>1.2458828583999999E-2</v>
      </c>
    </row>
    <row r="135" spans="1:13" x14ac:dyDescent="0.2">
      <c r="A135" s="10" t="str">
        <f>VLOOKUP("&lt;Zeilentitel_9&gt;",Uebersetzungen!$B$3:$E$105,Uebersetzungen!$B$2+1,FALSE)</f>
        <v>Region Plessur</v>
      </c>
      <c r="B135" s="35">
        <v>33854</v>
      </c>
      <c r="C135" s="13">
        <v>254</v>
      </c>
      <c r="D135" s="13">
        <v>380</v>
      </c>
      <c r="E135" s="13">
        <v>-126</v>
      </c>
      <c r="F135" s="13">
        <v>1492</v>
      </c>
      <c r="G135" s="13">
        <v>1557</v>
      </c>
      <c r="H135" s="13">
        <v>-65</v>
      </c>
      <c r="I135" s="13">
        <v>171</v>
      </c>
      <c r="J135" s="13">
        <v>23</v>
      </c>
      <c r="K135" s="13">
        <v>33857</v>
      </c>
      <c r="L135" s="13">
        <v>3</v>
      </c>
      <c r="M135" s="50">
        <v>8.861582099999999E-5</v>
      </c>
    </row>
    <row r="136" spans="1:13" x14ac:dyDescent="0.2">
      <c r="A136" s="10" t="str">
        <f>VLOOKUP("&lt;Zeilentitel_10&gt;",Uebersetzungen!$B$3:$E$105,Uebersetzungen!$B$2+1,FALSE)</f>
        <v>Region Prättigau/Davos</v>
      </c>
      <c r="B136" s="35">
        <v>20973</v>
      </c>
      <c r="C136" s="13">
        <v>123</v>
      </c>
      <c r="D136" s="13">
        <v>232</v>
      </c>
      <c r="E136" s="13">
        <v>-109</v>
      </c>
      <c r="F136" s="13">
        <v>1022</v>
      </c>
      <c r="G136" s="13">
        <v>973</v>
      </c>
      <c r="H136" s="13">
        <v>49</v>
      </c>
      <c r="I136" s="13">
        <v>85</v>
      </c>
      <c r="J136" s="13">
        <v>19</v>
      </c>
      <c r="K136" s="13">
        <v>21017</v>
      </c>
      <c r="L136" s="13">
        <v>44</v>
      </c>
      <c r="M136" s="50">
        <v>2.097935441E-3</v>
      </c>
    </row>
    <row r="137" spans="1:13" x14ac:dyDescent="0.2">
      <c r="A137" s="10" t="str">
        <f>VLOOKUP("&lt;Zeilentitel_11&gt;",Uebersetzungen!$B$3:$E$105,Uebersetzungen!$B$2+1,FALSE)</f>
        <v>Region Surselva</v>
      </c>
      <c r="B137" s="35">
        <v>18690</v>
      </c>
      <c r="C137" s="13">
        <v>118</v>
      </c>
      <c r="D137" s="13">
        <v>245</v>
      </c>
      <c r="E137" s="13">
        <v>-127</v>
      </c>
      <c r="F137" s="13">
        <v>902</v>
      </c>
      <c r="G137" s="13">
        <v>790</v>
      </c>
      <c r="H137" s="13">
        <v>112</v>
      </c>
      <c r="I137" s="13">
        <v>43</v>
      </c>
      <c r="J137" s="13">
        <v>12</v>
      </c>
      <c r="K137" s="13">
        <v>18730</v>
      </c>
      <c r="L137" s="13">
        <v>40</v>
      </c>
      <c r="M137" s="50">
        <v>2.1401819149999999E-3</v>
      </c>
    </row>
    <row r="138" spans="1:13" ht="13.5" thickBot="1" x14ac:dyDescent="0.25">
      <c r="A138" s="11" t="str">
        <f>VLOOKUP("&lt;Zeilentitel_12&gt;",Uebersetzungen!$B$3:$E$105,Uebersetzungen!$B$2+1,FALSE)</f>
        <v>Region Viamala</v>
      </c>
      <c r="B138" s="39">
        <v>11864</v>
      </c>
      <c r="C138" s="36">
        <v>83</v>
      </c>
      <c r="D138" s="36">
        <v>117</v>
      </c>
      <c r="E138" s="36">
        <v>-34</v>
      </c>
      <c r="F138" s="36">
        <v>790</v>
      </c>
      <c r="G138" s="36">
        <v>682</v>
      </c>
      <c r="H138" s="36">
        <v>108</v>
      </c>
      <c r="I138" s="36">
        <v>37</v>
      </c>
      <c r="J138" s="36">
        <v>-6</v>
      </c>
      <c r="K138" s="36">
        <v>11969</v>
      </c>
      <c r="L138" s="36">
        <v>105</v>
      </c>
      <c r="M138" s="51">
        <v>8.8503034389999999E-3</v>
      </c>
    </row>
    <row r="139" spans="1:13" x14ac:dyDescent="0.2"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</row>
    <row r="140" spans="1:13" x14ac:dyDescent="0.2">
      <c r="A140" s="3" t="str">
        <f>VLOOKUP("&lt;Quelle_1&gt;",Uebersetzungen!$B$3:$E$58,Uebersetzungen!$B$2+1,FALSE)</f>
        <v>Quelle: BFS (STATPOP)</v>
      </c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</row>
    <row r="141" spans="1:13" x14ac:dyDescent="0.2">
      <c r="A141" s="2" t="str">
        <f>VLOOKUP("&lt;Aktualisierung&gt;",Uebersetzungen!$B$3:$E$58,Uebersetzungen!$B$2+1,FALSE)</f>
        <v>Letztmals aktualisiert am: 20.08.2026</v>
      </c>
    </row>
  </sheetData>
  <sheetProtection sheet="1" objects="1" scenarios="1"/>
  <mergeCells count="2">
    <mergeCell ref="A7:M7"/>
    <mergeCell ref="A9:M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Option Button 1">
              <controlPr defaultSize="0" autoFill="0" autoLine="0" autoPict="0">
                <anchor moveWithCells="1">
                  <from>
                    <xdr:col>3</xdr:col>
                    <xdr:colOff>1000125</xdr:colOff>
                    <xdr:row>1</xdr:row>
                    <xdr:rowOff>114300</xdr:rowOff>
                  </from>
                  <to>
                    <xdr:col>4</xdr:col>
                    <xdr:colOff>1076325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Option Button 2">
              <controlPr defaultSize="0" autoFill="0" autoLine="0" autoPict="0">
                <anchor moveWithCells="1">
                  <from>
                    <xdr:col>3</xdr:col>
                    <xdr:colOff>1000125</xdr:colOff>
                    <xdr:row>2</xdr:row>
                    <xdr:rowOff>104775</xdr:rowOff>
                  </from>
                  <to>
                    <xdr:col>5</xdr:col>
                    <xdr:colOff>304800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Option Button 3">
              <controlPr defaultSize="0" autoFill="0" autoLine="0" autoPict="0">
                <anchor moveWithCells="1">
                  <from>
                    <xdr:col>3</xdr:col>
                    <xdr:colOff>1000125</xdr:colOff>
                    <xdr:row>3</xdr:row>
                    <xdr:rowOff>66675</xdr:rowOff>
                  </from>
                  <to>
                    <xdr:col>4</xdr:col>
                    <xdr:colOff>1076325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1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5.5703125" style="2" customWidth="1"/>
    <col min="2" max="13" width="18" style="2" customWidth="1"/>
    <col min="14" max="16384" width="11.42578125" style="2"/>
  </cols>
  <sheetData>
    <row r="1" spans="1:13" s="1" customFormat="1" x14ac:dyDescent="0.2"/>
    <row r="2" spans="1:13" s="1" customFormat="1" ht="15.75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1" customFormat="1" ht="15.75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1" customFormat="1" ht="15.75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3" t="str">
        <f>VLOOKUP("&lt;Fachbereich&gt;",Uebersetzungen!$B$3:$E$105,Uebersetzungen!$B$2+1,FALSE)</f>
        <v>Daten &amp; Statistik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s="1" customFormat="1" ht="15.75" customHeight="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s="1" customFormat="1" ht="15.75" customHeight="1" x14ac:dyDescent="0.25">
      <c r="A9" s="54" t="str">
        <f>VLOOKUP("&lt;T3Titel&gt;",Uebersetzungen!$B$3:$E$337,Uebersetzungen!$B$2+1,FALSE)</f>
        <v>Bilanz der ständigen Wohnbevölkerung, Ausländer 2025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</row>
    <row r="10" spans="1:13" s="3" customFormat="1" x14ac:dyDescent="0.2">
      <c r="A10" s="27" t="str">
        <f>VLOOKUP("&lt;T3UTitel&gt;",Uebersetzungen!$B$3:$E$105,Uebersetzungen!$B$2+1,FALSE)</f>
        <v>(Gemeindestand 2025: 100 Gemeinden)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ht="13.5" thickBot="1" x14ac:dyDescent="0.25"/>
    <row r="12" spans="1:13" s="46" customFormat="1" ht="60.75" customHeight="1" x14ac:dyDescent="0.2">
      <c r="A12" s="42"/>
      <c r="B12" s="43" t="str">
        <f>VLOOKUP("&lt;SpaltenTitel_1&gt;",Uebersetzungen!$B$3:$E$300,Uebersetzungen!$B$2+1,FALSE)</f>
        <v>Bevölkerungsstand 1. Januar</v>
      </c>
      <c r="C12" s="44" t="str">
        <f>VLOOKUP("&lt;SpaltenTitel_2&gt;",Uebersetzungen!$B$3:$E$300,Uebersetzungen!$B$2+1,FALSE)</f>
        <v>Lebendgeburten</v>
      </c>
      <c r="D12" s="44" t="str">
        <f>VLOOKUP("&lt;SpaltenTitel_3&gt;",Uebersetzungen!$B$3:$E$300,Uebersetzungen!$B$2+1,FALSE)</f>
        <v>Todesfälle</v>
      </c>
      <c r="E12" s="44" t="str">
        <f>VLOOKUP("&lt;SpaltenTitel_4&gt;",Uebersetzungen!$B$3:$E$300,Uebersetzungen!$B$2+1,FALSE)</f>
        <v>Geburtenüberschuss</v>
      </c>
      <c r="F12" s="44" t="str">
        <f>VLOOKUP("&lt;SpaltenTitel_5&gt;",Uebersetzungen!$B$3:$E$300,Uebersetzungen!$B$2+1,FALSE)</f>
        <v>Zuwanderung (ink. Übertritte von der nichtständigen Wohnbevölkerung)</v>
      </c>
      <c r="G12" s="44" t="str">
        <f>VLOOKUP("&lt;SpaltenTitel_6&gt;",Uebersetzungen!$B$3:$E$300,Uebersetzungen!$B$2+1,FALSE)</f>
        <v>Abwanderung</v>
      </c>
      <c r="H12" s="44" t="str">
        <f>VLOOKUP("&lt;SpaltenTitel_7&gt;",Uebersetzungen!$B$3:$E$300,Uebersetzungen!$B$2+1,FALSE)</f>
        <v>Wanderungssaldo (ink. Übertritte von der nichtständigen Wohnbevölkerung)</v>
      </c>
      <c r="I12" s="44" t="str">
        <f>VLOOKUP("&lt;SpaltenTitel_8&gt;",Uebersetzungen!$B$3:$E$300,Uebersetzungen!$B$2+1,FALSE)</f>
        <v>Erwerb des Schweizer Bürgerrechts</v>
      </c>
      <c r="J12" s="44" t="str">
        <f>VLOOKUP("&lt;SpaltenTitel_9&gt;",Uebersetzungen!$B$3:$E$300,Uebersetzungen!$B$2+1,FALSE)</f>
        <v>Bestandes-bereinigungen</v>
      </c>
      <c r="K12" s="44" t="str">
        <f>VLOOKUP("&lt;SpaltenTitel_10&gt;",Uebersetzungen!$B$3:$E$300,Uebersetzungen!$B$2+1,FALSE)</f>
        <v>Bevölkerungsstand 31. Dezember</v>
      </c>
      <c r="L12" s="44" t="str">
        <f>VLOOKUP("&lt;SpaltenTitel_11&gt;",Uebersetzungen!$B$3:$E$300,Uebersetzungen!$B$2+1,FALSE)</f>
        <v>Veränderung absolut</v>
      </c>
      <c r="M12" s="45" t="str">
        <f>VLOOKUP("&lt;SpaltenTitel_12&gt;",Uebersetzungen!$B$3:$E$300,Uebersetzungen!$B$2+1,FALSE)</f>
        <v>Veränderung in %</v>
      </c>
    </row>
    <row r="13" spans="1:13" x14ac:dyDescent="0.2">
      <c r="A13" s="9"/>
      <c r="B13" s="38"/>
      <c r="C13" s="3"/>
      <c r="D13" s="3"/>
      <c r="E13" s="3"/>
      <c r="F13" s="3"/>
      <c r="G13" s="3"/>
      <c r="H13" s="3"/>
      <c r="I13" s="3"/>
      <c r="J13" s="3"/>
      <c r="K13" s="3"/>
      <c r="L13" s="3"/>
      <c r="M13" s="30"/>
    </row>
    <row r="14" spans="1:13" x14ac:dyDescent="0.2">
      <c r="A14" s="37" t="str">
        <f>VLOOKUP("&lt;Zeilentitel_1&gt;",Uebersetzungen!$B$3:$E$105,Uebersetzungen!$B$2+1,FALSE)</f>
        <v>GRAUBÜNDEN</v>
      </c>
      <c r="B14" s="31">
        <v>43374</v>
      </c>
      <c r="C14" s="6">
        <v>314</v>
      </c>
      <c r="D14" s="6">
        <v>121</v>
      </c>
      <c r="E14" s="6">
        <v>193</v>
      </c>
      <c r="F14" s="6">
        <v>8290</v>
      </c>
      <c r="G14" s="6">
        <v>6971</v>
      </c>
      <c r="H14" s="6">
        <v>1319</v>
      </c>
      <c r="I14" s="6">
        <v>730</v>
      </c>
      <c r="J14" s="6">
        <v>-97</v>
      </c>
      <c r="K14" s="6">
        <v>44059</v>
      </c>
      <c r="L14" s="6">
        <v>685</v>
      </c>
      <c r="M14" s="47">
        <v>1.5792871305000001E-2</v>
      </c>
    </row>
    <row r="15" spans="1:13" x14ac:dyDescent="0.2">
      <c r="A15" s="4" t="str">
        <f>VLOOKUP("&lt;Zeilentitel_2&gt;",Uebersetzungen!$B$3:$E$105,Uebersetzungen!$B$2+1,FALSE)</f>
        <v>Region Albula</v>
      </c>
      <c r="B15" s="7">
        <v>1556</v>
      </c>
      <c r="C15" s="7">
        <v>4</v>
      </c>
      <c r="D15" s="7">
        <v>1</v>
      </c>
      <c r="E15" s="7">
        <v>3</v>
      </c>
      <c r="F15" s="7">
        <v>399</v>
      </c>
      <c r="G15" s="7">
        <v>359</v>
      </c>
      <c r="H15" s="7">
        <v>40</v>
      </c>
      <c r="I15" s="7">
        <v>28</v>
      </c>
      <c r="J15" s="7">
        <v>-8</v>
      </c>
      <c r="K15" s="7">
        <v>1563</v>
      </c>
      <c r="L15" s="7">
        <v>7</v>
      </c>
      <c r="M15" s="48">
        <v>4.4987146529999996E-3</v>
      </c>
    </row>
    <row r="16" spans="1:13" x14ac:dyDescent="0.2">
      <c r="A16" s="5" t="s">
        <v>0</v>
      </c>
      <c r="B16" s="13">
        <v>601</v>
      </c>
      <c r="C16" s="13">
        <v>2</v>
      </c>
      <c r="D16" s="13">
        <v>0</v>
      </c>
      <c r="E16" s="13">
        <v>2</v>
      </c>
      <c r="F16" s="13">
        <v>155</v>
      </c>
      <c r="G16" s="13">
        <v>164</v>
      </c>
      <c r="H16" s="13">
        <v>-9</v>
      </c>
      <c r="I16" s="13">
        <v>14</v>
      </c>
      <c r="J16" s="13">
        <v>-9</v>
      </c>
      <c r="K16" s="13">
        <v>571</v>
      </c>
      <c r="L16" s="13">
        <v>-30</v>
      </c>
      <c r="M16" s="50">
        <v>-4.991680532E-2</v>
      </c>
    </row>
    <row r="17" spans="1:13" x14ac:dyDescent="0.2">
      <c r="A17" s="5" t="s">
        <v>1</v>
      </c>
      <c r="B17" s="13">
        <v>72</v>
      </c>
      <c r="C17" s="13">
        <v>0</v>
      </c>
      <c r="D17" s="13">
        <v>0</v>
      </c>
      <c r="E17" s="13">
        <v>0</v>
      </c>
      <c r="F17" s="13">
        <v>36</v>
      </c>
      <c r="G17" s="13">
        <v>26</v>
      </c>
      <c r="H17" s="13">
        <v>10</v>
      </c>
      <c r="I17" s="13">
        <v>1</v>
      </c>
      <c r="J17" s="13">
        <v>1</v>
      </c>
      <c r="K17" s="13">
        <v>82</v>
      </c>
      <c r="L17" s="13">
        <v>10</v>
      </c>
      <c r="M17" s="50">
        <v>0.13888888889000001</v>
      </c>
    </row>
    <row r="18" spans="1:13" x14ac:dyDescent="0.2">
      <c r="A18" s="5" t="s">
        <v>94</v>
      </c>
      <c r="B18" s="13">
        <v>28</v>
      </c>
      <c r="C18" s="13">
        <v>0</v>
      </c>
      <c r="D18" s="13">
        <v>0</v>
      </c>
      <c r="E18" s="13">
        <v>0</v>
      </c>
      <c r="F18" s="13">
        <v>9</v>
      </c>
      <c r="G18" s="13">
        <v>2</v>
      </c>
      <c r="H18" s="13">
        <v>7</v>
      </c>
      <c r="I18" s="13">
        <v>0</v>
      </c>
      <c r="J18" s="13">
        <v>-1</v>
      </c>
      <c r="K18" s="13">
        <v>34</v>
      </c>
      <c r="L18" s="13">
        <v>6</v>
      </c>
      <c r="M18" s="50">
        <v>0.21428571429000001</v>
      </c>
    </row>
    <row r="19" spans="1:13" x14ac:dyDescent="0.2">
      <c r="A19" s="5" t="s">
        <v>2</v>
      </c>
      <c r="B19" s="13">
        <v>248</v>
      </c>
      <c r="C19" s="13">
        <v>1</v>
      </c>
      <c r="D19" s="13">
        <v>1</v>
      </c>
      <c r="E19" s="13">
        <v>0</v>
      </c>
      <c r="F19" s="13">
        <v>41</v>
      </c>
      <c r="G19" s="13">
        <v>47</v>
      </c>
      <c r="H19" s="13">
        <v>-6</v>
      </c>
      <c r="I19" s="13">
        <v>7</v>
      </c>
      <c r="J19" s="13">
        <v>2</v>
      </c>
      <c r="K19" s="13">
        <v>237</v>
      </c>
      <c r="L19" s="13">
        <v>-11</v>
      </c>
      <c r="M19" s="50">
        <v>-4.4354838709999997E-2</v>
      </c>
    </row>
    <row r="20" spans="1:13" x14ac:dyDescent="0.2">
      <c r="A20" s="5" t="s">
        <v>88</v>
      </c>
      <c r="B20" s="13">
        <v>441</v>
      </c>
      <c r="C20" s="13">
        <v>1</v>
      </c>
      <c r="D20" s="13">
        <v>0</v>
      </c>
      <c r="E20" s="13">
        <v>1</v>
      </c>
      <c r="F20" s="13">
        <v>124</v>
      </c>
      <c r="G20" s="13">
        <v>91</v>
      </c>
      <c r="H20" s="13">
        <v>33</v>
      </c>
      <c r="I20" s="13">
        <v>6</v>
      </c>
      <c r="J20" s="13">
        <v>2</v>
      </c>
      <c r="K20" s="13">
        <v>471</v>
      </c>
      <c r="L20" s="13">
        <v>30</v>
      </c>
      <c r="M20" s="50">
        <v>6.8027210884000003E-2</v>
      </c>
    </row>
    <row r="21" spans="1:13" x14ac:dyDescent="0.2">
      <c r="A21" s="5" t="s">
        <v>91</v>
      </c>
      <c r="B21" s="13">
        <v>166</v>
      </c>
      <c r="C21" s="13">
        <v>0</v>
      </c>
      <c r="D21" s="13">
        <v>0</v>
      </c>
      <c r="E21" s="13">
        <v>0</v>
      </c>
      <c r="F21" s="13">
        <v>34</v>
      </c>
      <c r="G21" s="13">
        <v>29</v>
      </c>
      <c r="H21" s="13">
        <v>5</v>
      </c>
      <c r="I21" s="13">
        <v>0</v>
      </c>
      <c r="J21" s="13">
        <v>-3</v>
      </c>
      <c r="K21" s="13">
        <v>168</v>
      </c>
      <c r="L21" s="13">
        <v>2</v>
      </c>
      <c r="M21" s="50">
        <v>1.2048192770999999E-2</v>
      </c>
    </row>
    <row r="22" spans="1:13" x14ac:dyDescent="0.2">
      <c r="A22" s="4" t="str">
        <f>VLOOKUP("&lt;Zeilentitel_3&gt;",Uebersetzungen!$B$3:$E$105,Uebersetzungen!$B$2+1,FALSE)</f>
        <v>Region Bernina</v>
      </c>
      <c r="B22" s="7">
        <v>567</v>
      </c>
      <c r="C22" s="7">
        <v>1</v>
      </c>
      <c r="D22" s="7">
        <v>2</v>
      </c>
      <c r="E22" s="7">
        <v>-1</v>
      </c>
      <c r="F22" s="7">
        <v>59</v>
      </c>
      <c r="G22" s="7">
        <v>38</v>
      </c>
      <c r="H22" s="7">
        <v>21</v>
      </c>
      <c r="I22" s="7">
        <v>3</v>
      </c>
      <c r="J22" s="7">
        <v>-11</v>
      </c>
      <c r="K22" s="7">
        <v>573</v>
      </c>
      <c r="L22" s="7">
        <v>6</v>
      </c>
      <c r="M22" s="50">
        <v>1.0582010582000001E-2</v>
      </c>
    </row>
    <row r="23" spans="1:13" x14ac:dyDescent="0.2">
      <c r="A23" s="5" t="s">
        <v>3</v>
      </c>
      <c r="B23" s="13">
        <v>184</v>
      </c>
      <c r="C23" s="13">
        <v>0</v>
      </c>
      <c r="D23" s="13">
        <v>0</v>
      </c>
      <c r="E23" s="13">
        <v>0</v>
      </c>
      <c r="F23" s="13">
        <v>27</v>
      </c>
      <c r="G23" s="13">
        <v>13</v>
      </c>
      <c r="H23" s="13">
        <v>14</v>
      </c>
      <c r="I23" s="13">
        <v>1</v>
      </c>
      <c r="J23" s="13">
        <v>-2</v>
      </c>
      <c r="K23" s="13">
        <v>195</v>
      </c>
      <c r="L23" s="13">
        <v>11</v>
      </c>
      <c r="M23" s="50">
        <v>5.9782608695999995E-2</v>
      </c>
    </row>
    <row r="24" spans="1:13" x14ac:dyDescent="0.2">
      <c r="A24" s="5" t="s">
        <v>4</v>
      </c>
      <c r="B24" s="13">
        <v>383</v>
      </c>
      <c r="C24" s="13">
        <v>1</v>
      </c>
      <c r="D24" s="13">
        <v>2</v>
      </c>
      <c r="E24" s="13">
        <v>-1</v>
      </c>
      <c r="F24" s="13">
        <v>32</v>
      </c>
      <c r="G24" s="13">
        <v>25</v>
      </c>
      <c r="H24" s="13">
        <v>7</v>
      </c>
      <c r="I24" s="13">
        <v>2</v>
      </c>
      <c r="J24" s="13">
        <v>-9</v>
      </c>
      <c r="K24" s="13">
        <v>378</v>
      </c>
      <c r="L24" s="13">
        <v>-5</v>
      </c>
      <c r="M24" s="50">
        <v>-1.305483029E-2</v>
      </c>
    </row>
    <row r="25" spans="1:13" x14ac:dyDescent="0.2">
      <c r="A25" s="4" t="str">
        <f>VLOOKUP("&lt;Zeilentitel_4&gt;",Uebersetzungen!$B$3:$E$105,Uebersetzungen!$B$2+1,FALSE)</f>
        <v>Region Engiadina Bassa/Val Müstair</v>
      </c>
      <c r="B25" s="7">
        <v>1744</v>
      </c>
      <c r="C25" s="7">
        <v>9</v>
      </c>
      <c r="D25" s="7">
        <v>6</v>
      </c>
      <c r="E25" s="7">
        <v>3</v>
      </c>
      <c r="F25" s="7">
        <v>369</v>
      </c>
      <c r="G25" s="7">
        <v>305</v>
      </c>
      <c r="H25" s="7">
        <v>64</v>
      </c>
      <c r="I25" s="7">
        <v>21</v>
      </c>
      <c r="J25" s="7">
        <v>-10</v>
      </c>
      <c r="K25" s="7">
        <v>1780</v>
      </c>
      <c r="L25" s="7">
        <v>36</v>
      </c>
      <c r="M25" s="48">
        <v>2.0642201834999999E-2</v>
      </c>
    </row>
    <row r="26" spans="1:13" x14ac:dyDescent="0.2">
      <c r="A26" s="5" t="s">
        <v>37</v>
      </c>
      <c r="B26" s="13">
        <v>345</v>
      </c>
      <c r="C26" s="13">
        <v>3</v>
      </c>
      <c r="D26" s="13">
        <v>0</v>
      </c>
      <c r="E26" s="13">
        <v>3</v>
      </c>
      <c r="F26" s="13">
        <v>57</v>
      </c>
      <c r="G26" s="13">
        <v>58</v>
      </c>
      <c r="H26" s="13">
        <v>-1</v>
      </c>
      <c r="I26" s="13">
        <v>2</v>
      </c>
      <c r="J26" s="13">
        <v>-7</v>
      </c>
      <c r="K26" s="13">
        <v>338</v>
      </c>
      <c r="L26" s="13">
        <v>-7</v>
      </c>
      <c r="M26" s="50">
        <v>-2.0289855069999998E-2</v>
      </c>
    </row>
    <row r="27" spans="1:13" x14ac:dyDescent="0.2">
      <c r="A27" s="5" t="s">
        <v>38</v>
      </c>
      <c r="B27" s="13">
        <v>202</v>
      </c>
      <c r="C27" s="13">
        <v>2</v>
      </c>
      <c r="D27" s="13">
        <v>0</v>
      </c>
      <c r="E27" s="13">
        <v>2</v>
      </c>
      <c r="F27" s="13">
        <v>67</v>
      </c>
      <c r="G27" s="13">
        <v>55</v>
      </c>
      <c r="H27" s="13">
        <v>12</v>
      </c>
      <c r="I27" s="13">
        <v>2</v>
      </c>
      <c r="J27" s="13">
        <v>1</v>
      </c>
      <c r="K27" s="13">
        <v>215</v>
      </c>
      <c r="L27" s="13">
        <v>13</v>
      </c>
      <c r="M27" s="50">
        <v>6.435643564400001E-2</v>
      </c>
    </row>
    <row r="28" spans="1:13" x14ac:dyDescent="0.2">
      <c r="A28" s="5" t="s">
        <v>39</v>
      </c>
      <c r="B28" s="13">
        <v>981</v>
      </c>
      <c r="C28" s="13">
        <v>4</v>
      </c>
      <c r="D28" s="13">
        <v>5</v>
      </c>
      <c r="E28" s="13">
        <v>-1</v>
      </c>
      <c r="F28" s="13">
        <v>189</v>
      </c>
      <c r="G28" s="13">
        <v>155</v>
      </c>
      <c r="H28" s="13">
        <v>34</v>
      </c>
      <c r="I28" s="13">
        <v>13</v>
      </c>
      <c r="J28" s="13">
        <v>4</v>
      </c>
      <c r="K28" s="13">
        <v>1005</v>
      </c>
      <c r="L28" s="13">
        <v>24</v>
      </c>
      <c r="M28" s="50">
        <v>2.4464831804000001E-2</v>
      </c>
    </row>
    <row r="29" spans="1:13" x14ac:dyDescent="0.2">
      <c r="A29" s="5" t="s">
        <v>40</v>
      </c>
      <c r="B29" s="13">
        <v>74</v>
      </c>
      <c r="C29" s="13">
        <v>0</v>
      </c>
      <c r="D29" s="13">
        <v>0</v>
      </c>
      <c r="E29" s="13">
        <v>0</v>
      </c>
      <c r="F29" s="13">
        <v>30</v>
      </c>
      <c r="G29" s="13">
        <v>10</v>
      </c>
      <c r="H29" s="13">
        <v>20</v>
      </c>
      <c r="I29" s="13">
        <v>0</v>
      </c>
      <c r="J29" s="13">
        <v>-6</v>
      </c>
      <c r="K29" s="13">
        <v>88</v>
      </c>
      <c r="L29" s="13">
        <v>14</v>
      </c>
      <c r="M29" s="50">
        <v>0.18918918919</v>
      </c>
    </row>
    <row r="30" spans="1:13" x14ac:dyDescent="0.2">
      <c r="A30" s="5" t="s">
        <v>59</v>
      </c>
      <c r="B30" s="13">
        <v>142</v>
      </c>
      <c r="C30" s="13">
        <v>0</v>
      </c>
      <c r="D30" s="13">
        <v>1</v>
      </c>
      <c r="E30" s="13">
        <v>-1</v>
      </c>
      <c r="F30" s="13">
        <v>26</v>
      </c>
      <c r="G30" s="13">
        <v>27</v>
      </c>
      <c r="H30" s="13">
        <v>-1</v>
      </c>
      <c r="I30" s="13">
        <v>4</v>
      </c>
      <c r="J30" s="13">
        <v>-2</v>
      </c>
      <c r="K30" s="13">
        <v>134</v>
      </c>
      <c r="L30" s="13">
        <v>-8</v>
      </c>
      <c r="M30" s="50">
        <v>-5.6338028170000005E-2</v>
      </c>
    </row>
    <row r="31" spans="1:13" x14ac:dyDescent="0.2">
      <c r="A31" s="4" t="str">
        <f>VLOOKUP("&lt;Zeilentitel_5&gt;",Uebersetzungen!$B$3:$E$105,Uebersetzungen!$B$2+1,FALSE)</f>
        <v>Region Imboden</v>
      </c>
      <c r="B31" s="7">
        <v>4562</v>
      </c>
      <c r="C31" s="7">
        <v>38</v>
      </c>
      <c r="D31" s="7">
        <v>12</v>
      </c>
      <c r="E31" s="7">
        <v>26</v>
      </c>
      <c r="F31" s="7">
        <v>751</v>
      </c>
      <c r="G31" s="7">
        <v>664</v>
      </c>
      <c r="H31" s="7">
        <v>87</v>
      </c>
      <c r="I31" s="7">
        <v>106</v>
      </c>
      <c r="J31" s="7">
        <v>-11</v>
      </c>
      <c r="K31" s="7">
        <v>4558</v>
      </c>
      <c r="L31" s="7">
        <v>-4</v>
      </c>
      <c r="M31" s="48">
        <v>-8.7680841999999992E-4</v>
      </c>
    </row>
    <row r="32" spans="1:13" x14ac:dyDescent="0.2">
      <c r="A32" s="5" t="s">
        <v>30</v>
      </c>
      <c r="B32" s="13">
        <v>524</v>
      </c>
      <c r="C32" s="13">
        <v>4</v>
      </c>
      <c r="D32" s="13">
        <v>0</v>
      </c>
      <c r="E32" s="13">
        <v>4</v>
      </c>
      <c r="F32" s="13">
        <v>95</v>
      </c>
      <c r="G32" s="13">
        <v>78</v>
      </c>
      <c r="H32" s="13">
        <v>17</v>
      </c>
      <c r="I32" s="13">
        <v>18</v>
      </c>
      <c r="J32" s="13">
        <v>3</v>
      </c>
      <c r="K32" s="13">
        <v>530</v>
      </c>
      <c r="L32" s="13">
        <v>6</v>
      </c>
      <c r="M32" s="50">
        <v>1.1450381678999999E-2</v>
      </c>
    </row>
    <row r="33" spans="1:13" x14ac:dyDescent="0.2">
      <c r="A33" s="5" t="s">
        <v>31</v>
      </c>
      <c r="B33" s="13">
        <v>2203</v>
      </c>
      <c r="C33" s="13">
        <v>22</v>
      </c>
      <c r="D33" s="13">
        <v>7</v>
      </c>
      <c r="E33" s="13">
        <v>15</v>
      </c>
      <c r="F33" s="13">
        <v>275</v>
      </c>
      <c r="G33" s="13">
        <v>253</v>
      </c>
      <c r="H33" s="13">
        <v>22</v>
      </c>
      <c r="I33" s="13">
        <v>57</v>
      </c>
      <c r="J33" s="13">
        <v>-6</v>
      </c>
      <c r="K33" s="13">
        <v>2177</v>
      </c>
      <c r="L33" s="13">
        <v>-26</v>
      </c>
      <c r="M33" s="50">
        <v>-1.180208806E-2</v>
      </c>
    </row>
    <row r="34" spans="1:13" x14ac:dyDescent="0.2">
      <c r="A34" s="5" t="s">
        <v>32</v>
      </c>
      <c r="B34" s="13">
        <v>342</v>
      </c>
      <c r="C34" s="13">
        <v>3</v>
      </c>
      <c r="D34" s="13">
        <v>2</v>
      </c>
      <c r="E34" s="13">
        <v>1</v>
      </c>
      <c r="F34" s="13">
        <v>64</v>
      </c>
      <c r="G34" s="13">
        <v>56</v>
      </c>
      <c r="H34" s="13">
        <v>8</v>
      </c>
      <c r="I34" s="13">
        <v>8</v>
      </c>
      <c r="J34" s="13">
        <v>-10</v>
      </c>
      <c r="K34" s="13">
        <v>333</v>
      </c>
      <c r="L34" s="13">
        <v>-9</v>
      </c>
      <c r="M34" s="50">
        <v>-2.631578947E-2</v>
      </c>
    </row>
    <row r="35" spans="1:13" x14ac:dyDescent="0.2">
      <c r="A35" s="5" t="s">
        <v>33</v>
      </c>
      <c r="B35" s="13">
        <v>397</v>
      </c>
      <c r="C35" s="13">
        <v>4</v>
      </c>
      <c r="D35" s="13">
        <v>1</v>
      </c>
      <c r="E35" s="13">
        <v>3</v>
      </c>
      <c r="F35" s="13">
        <v>62</v>
      </c>
      <c r="G35" s="13">
        <v>53</v>
      </c>
      <c r="H35" s="13">
        <v>9</v>
      </c>
      <c r="I35" s="13">
        <v>11</v>
      </c>
      <c r="J35" s="13">
        <v>-4</v>
      </c>
      <c r="K35" s="13">
        <v>394</v>
      </c>
      <c r="L35" s="13">
        <v>-3</v>
      </c>
      <c r="M35" s="50">
        <v>-7.5566750600000003E-3</v>
      </c>
    </row>
    <row r="36" spans="1:13" x14ac:dyDescent="0.2">
      <c r="A36" s="5" t="s">
        <v>34</v>
      </c>
      <c r="B36" s="13">
        <v>712</v>
      </c>
      <c r="C36" s="13">
        <v>1</v>
      </c>
      <c r="D36" s="13">
        <v>2</v>
      </c>
      <c r="E36" s="13">
        <v>-1</v>
      </c>
      <c r="F36" s="13">
        <v>170</v>
      </c>
      <c r="G36" s="13">
        <v>167</v>
      </c>
      <c r="H36" s="13">
        <v>3</v>
      </c>
      <c r="I36" s="13">
        <v>6</v>
      </c>
      <c r="J36" s="13">
        <v>8</v>
      </c>
      <c r="K36" s="13">
        <v>716</v>
      </c>
      <c r="L36" s="13">
        <v>4</v>
      </c>
      <c r="M36" s="50">
        <v>5.6179775280000002E-3</v>
      </c>
    </row>
    <row r="37" spans="1:13" x14ac:dyDescent="0.2">
      <c r="A37" s="5" t="s">
        <v>35</v>
      </c>
      <c r="B37" s="13">
        <v>185</v>
      </c>
      <c r="C37" s="13">
        <v>3</v>
      </c>
      <c r="D37" s="13">
        <v>0</v>
      </c>
      <c r="E37" s="13">
        <v>3</v>
      </c>
      <c r="F37" s="13">
        <v>48</v>
      </c>
      <c r="G37" s="13">
        <v>30</v>
      </c>
      <c r="H37" s="13">
        <v>18</v>
      </c>
      <c r="I37" s="13">
        <v>3</v>
      </c>
      <c r="J37" s="13">
        <v>-1</v>
      </c>
      <c r="K37" s="13">
        <v>202</v>
      </c>
      <c r="L37" s="13">
        <v>17</v>
      </c>
      <c r="M37" s="50">
        <v>9.1891891892000005E-2</v>
      </c>
    </row>
    <row r="38" spans="1:13" x14ac:dyDescent="0.2">
      <c r="A38" s="5" t="s">
        <v>36</v>
      </c>
      <c r="B38" s="13">
        <v>199</v>
      </c>
      <c r="C38" s="13">
        <v>1</v>
      </c>
      <c r="D38" s="13">
        <v>0</v>
      </c>
      <c r="E38" s="13">
        <v>1</v>
      </c>
      <c r="F38" s="13">
        <v>37</v>
      </c>
      <c r="G38" s="13">
        <v>27</v>
      </c>
      <c r="H38" s="13">
        <v>10</v>
      </c>
      <c r="I38" s="13">
        <v>3</v>
      </c>
      <c r="J38" s="13">
        <v>-1</v>
      </c>
      <c r="K38" s="13">
        <v>206</v>
      </c>
      <c r="L38" s="13">
        <v>7</v>
      </c>
      <c r="M38" s="50">
        <v>3.5175879396999996E-2</v>
      </c>
    </row>
    <row r="39" spans="1:13" x14ac:dyDescent="0.2">
      <c r="A39" s="4" t="str">
        <f>VLOOKUP("&lt;Zeilentitel_6&gt;",Uebersetzungen!$B$3:$E$105,Uebersetzungen!$B$2+1,FALSE)</f>
        <v>Region Landquart</v>
      </c>
      <c r="B39" s="7">
        <v>4442</v>
      </c>
      <c r="C39" s="7">
        <v>42</v>
      </c>
      <c r="D39" s="7">
        <v>12</v>
      </c>
      <c r="E39" s="7">
        <v>30</v>
      </c>
      <c r="F39" s="7">
        <v>730</v>
      </c>
      <c r="G39" s="7">
        <v>540</v>
      </c>
      <c r="H39" s="7">
        <v>190</v>
      </c>
      <c r="I39" s="7">
        <v>79</v>
      </c>
      <c r="J39" s="7">
        <v>16</v>
      </c>
      <c r="K39" s="7">
        <v>4599</v>
      </c>
      <c r="L39" s="7">
        <v>157</v>
      </c>
      <c r="M39" s="48">
        <v>3.5344439441999997E-2</v>
      </c>
    </row>
    <row r="40" spans="1:13" x14ac:dyDescent="0.2">
      <c r="A40" s="5" t="s">
        <v>69</v>
      </c>
      <c r="B40" s="13">
        <v>454</v>
      </c>
      <c r="C40" s="13">
        <v>2</v>
      </c>
      <c r="D40" s="13">
        <v>0</v>
      </c>
      <c r="E40" s="13">
        <v>2</v>
      </c>
      <c r="F40" s="13">
        <v>121</v>
      </c>
      <c r="G40" s="13">
        <v>118</v>
      </c>
      <c r="H40" s="13">
        <v>3</v>
      </c>
      <c r="I40" s="13">
        <v>6</v>
      </c>
      <c r="J40" s="13">
        <v>25</v>
      </c>
      <c r="K40" s="13">
        <v>478</v>
      </c>
      <c r="L40" s="13">
        <v>24</v>
      </c>
      <c r="M40" s="50">
        <v>5.2863436122999999E-2</v>
      </c>
    </row>
    <row r="41" spans="1:13" x14ac:dyDescent="0.2">
      <c r="A41" s="5" t="s">
        <v>70</v>
      </c>
      <c r="B41" s="13">
        <v>331</v>
      </c>
      <c r="C41" s="13">
        <v>0</v>
      </c>
      <c r="D41" s="13">
        <v>0</v>
      </c>
      <c r="E41" s="13">
        <v>0</v>
      </c>
      <c r="F41" s="13">
        <v>62</v>
      </c>
      <c r="G41" s="13">
        <v>58</v>
      </c>
      <c r="H41" s="13">
        <v>4</v>
      </c>
      <c r="I41" s="13">
        <v>5</v>
      </c>
      <c r="J41" s="13">
        <v>0</v>
      </c>
      <c r="K41" s="13">
        <v>330</v>
      </c>
      <c r="L41" s="13">
        <v>-1</v>
      </c>
      <c r="M41" s="50">
        <v>-3.0211480400000002E-3</v>
      </c>
    </row>
    <row r="42" spans="1:13" x14ac:dyDescent="0.2">
      <c r="A42" s="5" t="s">
        <v>71</v>
      </c>
      <c r="B42" s="13">
        <v>605</v>
      </c>
      <c r="C42" s="13">
        <v>6</v>
      </c>
      <c r="D42" s="13">
        <v>3</v>
      </c>
      <c r="E42" s="13">
        <v>3</v>
      </c>
      <c r="F42" s="13">
        <v>108</v>
      </c>
      <c r="G42" s="13">
        <v>54</v>
      </c>
      <c r="H42" s="13">
        <v>54</v>
      </c>
      <c r="I42" s="13">
        <v>9</v>
      </c>
      <c r="J42" s="13">
        <v>3</v>
      </c>
      <c r="K42" s="13">
        <v>656</v>
      </c>
      <c r="L42" s="13">
        <v>51</v>
      </c>
      <c r="M42" s="50">
        <v>8.4297520661000006E-2</v>
      </c>
    </row>
    <row r="43" spans="1:13" x14ac:dyDescent="0.2">
      <c r="A43" s="5" t="s">
        <v>72</v>
      </c>
      <c r="B43" s="13">
        <v>108</v>
      </c>
      <c r="C43" s="13">
        <v>1</v>
      </c>
      <c r="D43" s="13">
        <v>0</v>
      </c>
      <c r="E43" s="13">
        <v>1</v>
      </c>
      <c r="F43" s="13">
        <v>14</v>
      </c>
      <c r="G43" s="13">
        <v>14</v>
      </c>
      <c r="H43" s="13">
        <v>0</v>
      </c>
      <c r="I43" s="13">
        <v>4</v>
      </c>
      <c r="J43" s="13">
        <v>-1</v>
      </c>
      <c r="K43" s="13">
        <v>104</v>
      </c>
      <c r="L43" s="13">
        <v>-4</v>
      </c>
      <c r="M43" s="50">
        <v>-3.7037037039999998E-2</v>
      </c>
    </row>
    <row r="44" spans="1:13" x14ac:dyDescent="0.2">
      <c r="A44" s="5" t="s">
        <v>73</v>
      </c>
      <c r="B44" s="13">
        <v>112</v>
      </c>
      <c r="C44" s="13">
        <v>3</v>
      </c>
      <c r="D44" s="13">
        <v>1</v>
      </c>
      <c r="E44" s="13">
        <v>2</v>
      </c>
      <c r="F44" s="13">
        <v>20</v>
      </c>
      <c r="G44" s="13">
        <v>13</v>
      </c>
      <c r="H44" s="13">
        <v>7</v>
      </c>
      <c r="I44" s="13">
        <v>0</v>
      </c>
      <c r="J44" s="13">
        <v>0</v>
      </c>
      <c r="K44" s="13">
        <v>121</v>
      </c>
      <c r="L44" s="13">
        <v>9</v>
      </c>
      <c r="M44" s="50">
        <v>8.0357142856999991E-2</v>
      </c>
    </row>
    <row r="45" spans="1:13" x14ac:dyDescent="0.2">
      <c r="A45" s="5" t="s">
        <v>74</v>
      </c>
      <c r="B45" s="13">
        <v>398</v>
      </c>
      <c r="C45" s="13">
        <v>5</v>
      </c>
      <c r="D45" s="13">
        <v>1</v>
      </c>
      <c r="E45" s="13">
        <v>4</v>
      </c>
      <c r="F45" s="13">
        <v>88</v>
      </c>
      <c r="G45" s="13">
        <v>55</v>
      </c>
      <c r="H45" s="13">
        <v>33</v>
      </c>
      <c r="I45" s="13">
        <v>11</v>
      </c>
      <c r="J45" s="13">
        <v>-1</v>
      </c>
      <c r="K45" s="13">
        <v>423</v>
      </c>
      <c r="L45" s="13">
        <v>25</v>
      </c>
      <c r="M45" s="50">
        <v>6.2814070351999998E-2</v>
      </c>
    </row>
    <row r="46" spans="1:13" x14ac:dyDescent="0.2">
      <c r="A46" s="5" t="s">
        <v>75</v>
      </c>
      <c r="B46" s="13">
        <v>220</v>
      </c>
      <c r="C46" s="13">
        <v>2</v>
      </c>
      <c r="D46" s="13">
        <v>0</v>
      </c>
      <c r="E46" s="13">
        <v>2</v>
      </c>
      <c r="F46" s="13">
        <v>29</v>
      </c>
      <c r="G46" s="13">
        <v>20</v>
      </c>
      <c r="H46" s="13">
        <v>9</v>
      </c>
      <c r="I46" s="13">
        <v>6</v>
      </c>
      <c r="J46" s="13">
        <v>-1</v>
      </c>
      <c r="K46" s="13">
        <v>224</v>
      </c>
      <c r="L46" s="13">
        <v>4</v>
      </c>
      <c r="M46" s="50">
        <v>1.8181818182000001E-2</v>
      </c>
    </row>
    <row r="47" spans="1:13" x14ac:dyDescent="0.2">
      <c r="A47" s="5" t="s">
        <v>76</v>
      </c>
      <c r="B47" s="13">
        <v>2214</v>
      </c>
      <c r="C47" s="13">
        <v>23</v>
      </c>
      <c r="D47" s="13">
        <v>7</v>
      </c>
      <c r="E47" s="13">
        <v>16</v>
      </c>
      <c r="F47" s="13">
        <v>288</v>
      </c>
      <c r="G47" s="13">
        <v>208</v>
      </c>
      <c r="H47" s="13">
        <v>80</v>
      </c>
      <c r="I47" s="13">
        <v>38</v>
      </c>
      <c r="J47" s="13">
        <v>-9</v>
      </c>
      <c r="K47" s="13">
        <v>2263</v>
      </c>
      <c r="L47" s="13">
        <v>49</v>
      </c>
      <c r="M47" s="50">
        <v>2.2131887986E-2</v>
      </c>
    </row>
    <row r="48" spans="1:13" x14ac:dyDescent="0.2">
      <c r="A48" s="4" t="str">
        <f>VLOOKUP("&lt;Zeilentitel_7&gt;",Uebersetzungen!$B$3:$E$105,Uebersetzungen!$B$2+1,FALSE)</f>
        <v>Region Maloja</v>
      </c>
      <c r="B48" s="7">
        <v>5741</v>
      </c>
      <c r="C48" s="7">
        <v>43</v>
      </c>
      <c r="D48" s="7">
        <v>7</v>
      </c>
      <c r="E48" s="7">
        <v>36</v>
      </c>
      <c r="F48" s="7">
        <v>1295</v>
      </c>
      <c r="G48" s="7">
        <v>1106</v>
      </c>
      <c r="H48" s="7">
        <v>189</v>
      </c>
      <c r="I48" s="7">
        <v>120</v>
      </c>
      <c r="J48" s="7">
        <v>-40</v>
      </c>
      <c r="K48" s="7">
        <v>5806</v>
      </c>
      <c r="L48" s="7">
        <v>65</v>
      </c>
      <c r="M48" s="48">
        <v>1.1322069326E-2</v>
      </c>
    </row>
    <row r="49" spans="1:13" x14ac:dyDescent="0.2">
      <c r="A49" s="5" t="s">
        <v>41</v>
      </c>
      <c r="B49" s="13">
        <v>95</v>
      </c>
      <c r="C49" s="13">
        <v>0</v>
      </c>
      <c r="D49" s="13">
        <v>0</v>
      </c>
      <c r="E49" s="13">
        <v>0</v>
      </c>
      <c r="F49" s="13">
        <v>30</v>
      </c>
      <c r="G49" s="13">
        <v>26</v>
      </c>
      <c r="H49" s="13">
        <v>4</v>
      </c>
      <c r="I49" s="13">
        <v>2</v>
      </c>
      <c r="J49" s="13">
        <v>2</v>
      </c>
      <c r="K49" s="13">
        <v>99</v>
      </c>
      <c r="L49" s="13">
        <v>4</v>
      </c>
      <c r="M49" s="50">
        <v>4.2105263157999999E-2</v>
      </c>
    </row>
    <row r="50" spans="1:13" x14ac:dyDescent="0.2">
      <c r="A50" s="5" t="s">
        <v>42</v>
      </c>
      <c r="B50" s="13">
        <v>396</v>
      </c>
      <c r="C50" s="13">
        <v>3</v>
      </c>
      <c r="D50" s="13">
        <v>0</v>
      </c>
      <c r="E50" s="13">
        <v>3</v>
      </c>
      <c r="F50" s="13">
        <v>86</v>
      </c>
      <c r="G50" s="13">
        <v>74</v>
      </c>
      <c r="H50" s="13">
        <v>12</v>
      </c>
      <c r="I50" s="13">
        <v>4</v>
      </c>
      <c r="J50" s="13">
        <v>-2</v>
      </c>
      <c r="K50" s="13">
        <v>405</v>
      </c>
      <c r="L50" s="13">
        <v>9</v>
      </c>
      <c r="M50" s="50">
        <v>2.2727272727000002E-2</v>
      </c>
    </row>
    <row r="51" spans="1:13" x14ac:dyDescent="0.2">
      <c r="A51" s="5" t="s">
        <v>43</v>
      </c>
      <c r="B51" s="13">
        <v>45</v>
      </c>
      <c r="C51" s="13">
        <v>0</v>
      </c>
      <c r="D51" s="13">
        <v>0</v>
      </c>
      <c r="E51" s="13">
        <v>0</v>
      </c>
      <c r="F51" s="13">
        <v>15</v>
      </c>
      <c r="G51" s="13">
        <v>7</v>
      </c>
      <c r="H51" s="13">
        <v>8</v>
      </c>
      <c r="I51" s="13">
        <v>3</v>
      </c>
      <c r="J51" s="13">
        <v>2</v>
      </c>
      <c r="K51" s="13">
        <v>52</v>
      </c>
      <c r="L51" s="13">
        <v>7</v>
      </c>
      <c r="M51" s="50">
        <v>0.15555555556</v>
      </c>
    </row>
    <row r="52" spans="1:13" x14ac:dyDescent="0.2">
      <c r="A52" s="5" t="s">
        <v>44</v>
      </c>
      <c r="B52" s="13">
        <v>667</v>
      </c>
      <c r="C52" s="13">
        <v>5</v>
      </c>
      <c r="D52" s="13">
        <v>1</v>
      </c>
      <c r="E52" s="13">
        <v>4</v>
      </c>
      <c r="F52" s="13">
        <v>137</v>
      </c>
      <c r="G52" s="13">
        <v>111</v>
      </c>
      <c r="H52" s="13">
        <v>26</v>
      </c>
      <c r="I52" s="13">
        <v>11</v>
      </c>
      <c r="J52" s="13">
        <v>-13</v>
      </c>
      <c r="K52" s="13">
        <v>673</v>
      </c>
      <c r="L52" s="13">
        <v>6</v>
      </c>
      <c r="M52" s="50">
        <v>8.9955022490000001E-3</v>
      </c>
    </row>
    <row r="53" spans="1:13" x14ac:dyDescent="0.2">
      <c r="A53" s="5" t="s">
        <v>93</v>
      </c>
      <c r="B53" s="13">
        <v>180</v>
      </c>
      <c r="C53" s="13">
        <v>0</v>
      </c>
      <c r="D53" s="13">
        <v>0</v>
      </c>
      <c r="E53" s="13">
        <v>0</v>
      </c>
      <c r="F53" s="13">
        <v>33</v>
      </c>
      <c r="G53" s="13">
        <v>29</v>
      </c>
      <c r="H53" s="13">
        <v>4</v>
      </c>
      <c r="I53" s="13">
        <v>3</v>
      </c>
      <c r="J53" s="13">
        <v>-4</v>
      </c>
      <c r="K53" s="13">
        <v>177</v>
      </c>
      <c r="L53" s="13">
        <v>-3</v>
      </c>
      <c r="M53" s="50">
        <v>-1.666666667E-2</v>
      </c>
    </row>
    <row r="54" spans="1:13" x14ac:dyDescent="0.2">
      <c r="A54" s="5" t="s">
        <v>45</v>
      </c>
      <c r="B54" s="13">
        <v>732</v>
      </c>
      <c r="C54" s="13">
        <v>5</v>
      </c>
      <c r="D54" s="13">
        <v>1</v>
      </c>
      <c r="E54" s="13">
        <v>4</v>
      </c>
      <c r="F54" s="13">
        <v>170</v>
      </c>
      <c r="G54" s="13">
        <v>141</v>
      </c>
      <c r="H54" s="13">
        <v>29</v>
      </c>
      <c r="I54" s="13">
        <v>15</v>
      </c>
      <c r="J54" s="13">
        <v>2</v>
      </c>
      <c r="K54" s="13">
        <v>752</v>
      </c>
      <c r="L54" s="13">
        <v>20</v>
      </c>
      <c r="M54" s="50">
        <v>2.7322404372000002E-2</v>
      </c>
    </row>
    <row r="55" spans="1:13" x14ac:dyDescent="0.2">
      <c r="A55" s="5" t="s">
        <v>95</v>
      </c>
      <c r="B55" s="13">
        <v>2206</v>
      </c>
      <c r="C55" s="13">
        <v>20</v>
      </c>
      <c r="D55" s="13">
        <v>2</v>
      </c>
      <c r="E55" s="13">
        <v>18</v>
      </c>
      <c r="F55" s="13">
        <v>518</v>
      </c>
      <c r="G55" s="13">
        <v>424</v>
      </c>
      <c r="H55" s="13">
        <v>94</v>
      </c>
      <c r="I55" s="13">
        <v>47</v>
      </c>
      <c r="J55" s="13">
        <v>-19</v>
      </c>
      <c r="K55" s="13">
        <v>2252</v>
      </c>
      <c r="L55" s="13">
        <v>46</v>
      </c>
      <c r="M55" s="50">
        <v>2.0852221215000001E-2</v>
      </c>
    </row>
    <row r="56" spans="1:13" x14ac:dyDescent="0.2">
      <c r="A56" s="5" t="s">
        <v>46</v>
      </c>
      <c r="B56" s="13">
        <v>138</v>
      </c>
      <c r="C56" s="13">
        <v>2</v>
      </c>
      <c r="D56" s="13">
        <v>0</v>
      </c>
      <c r="E56" s="13">
        <v>2</v>
      </c>
      <c r="F56" s="13">
        <v>33</v>
      </c>
      <c r="G56" s="13">
        <v>27</v>
      </c>
      <c r="H56" s="13">
        <v>6</v>
      </c>
      <c r="I56" s="13">
        <v>0</v>
      </c>
      <c r="J56" s="13">
        <v>-1</v>
      </c>
      <c r="K56" s="13">
        <v>145</v>
      </c>
      <c r="L56" s="13">
        <v>7</v>
      </c>
      <c r="M56" s="50">
        <v>5.0724637681000002E-2</v>
      </c>
    </row>
    <row r="57" spans="1:13" x14ac:dyDescent="0.2">
      <c r="A57" s="5" t="s">
        <v>96</v>
      </c>
      <c r="B57" s="13">
        <v>235</v>
      </c>
      <c r="C57" s="13">
        <v>1</v>
      </c>
      <c r="D57" s="13">
        <v>1</v>
      </c>
      <c r="E57" s="13">
        <v>0</v>
      </c>
      <c r="F57" s="13">
        <v>55</v>
      </c>
      <c r="G57" s="13">
        <v>54</v>
      </c>
      <c r="H57" s="13">
        <v>1</v>
      </c>
      <c r="I57" s="13">
        <v>1</v>
      </c>
      <c r="J57" s="13">
        <v>-9</v>
      </c>
      <c r="K57" s="13">
        <v>226</v>
      </c>
      <c r="L57" s="13">
        <v>-9</v>
      </c>
      <c r="M57" s="50">
        <v>-3.8297872339999997E-2</v>
      </c>
    </row>
    <row r="58" spans="1:13" x14ac:dyDescent="0.2">
      <c r="A58" s="5" t="s">
        <v>47</v>
      </c>
      <c r="B58" s="13">
        <v>368</v>
      </c>
      <c r="C58" s="13">
        <v>2</v>
      </c>
      <c r="D58" s="13">
        <v>1</v>
      </c>
      <c r="E58" s="13">
        <v>1</v>
      </c>
      <c r="F58" s="13">
        <v>73</v>
      </c>
      <c r="G58" s="13">
        <v>59</v>
      </c>
      <c r="H58" s="13">
        <v>14</v>
      </c>
      <c r="I58" s="13">
        <v>18</v>
      </c>
      <c r="J58" s="13">
        <v>-3</v>
      </c>
      <c r="K58" s="13">
        <v>362</v>
      </c>
      <c r="L58" s="13">
        <v>-6</v>
      </c>
      <c r="M58" s="50">
        <v>-1.630434783E-2</v>
      </c>
    </row>
    <row r="59" spans="1:13" x14ac:dyDescent="0.2">
      <c r="A59" s="5" t="s">
        <v>48</v>
      </c>
      <c r="B59" s="13">
        <v>427</v>
      </c>
      <c r="C59" s="13">
        <v>2</v>
      </c>
      <c r="D59" s="13">
        <v>0</v>
      </c>
      <c r="E59" s="13">
        <v>2</v>
      </c>
      <c r="F59" s="13">
        <v>100</v>
      </c>
      <c r="G59" s="13">
        <v>117</v>
      </c>
      <c r="H59" s="13">
        <v>-17</v>
      </c>
      <c r="I59" s="13">
        <v>11</v>
      </c>
      <c r="J59" s="13">
        <v>6</v>
      </c>
      <c r="K59" s="13">
        <v>407</v>
      </c>
      <c r="L59" s="13">
        <v>-20</v>
      </c>
      <c r="M59" s="50">
        <v>-4.6838407489999997E-2</v>
      </c>
    </row>
    <row r="60" spans="1:13" x14ac:dyDescent="0.2">
      <c r="A60" s="5" t="s">
        <v>97</v>
      </c>
      <c r="B60" s="13">
        <v>252</v>
      </c>
      <c r="C60" s="13">
        <v>3</v>
      </c>
      <c r="D60" s="13">
        <v>1</v>
      </c>
      <c r="E60" s="13">
        <v>2</v>
      </c>
      <c r="F60" s="13">
        <v>45</v>
      </c>
      <c r="G60" s="13">
        <v>37</v>
      </c>
      <c r="H60" s="13">
        <v>8</v>
      </c>
      <c r="I60" s="13">
        <v>5</v>
      </c>
      <c r="J60" s="13">
        <v>-1</v>
      </c>
      <c r="K60" s="13">
        <v>256</v>
      </c>
      <c r="L60" s="13">
        <v>4</v>
      </c>
      <c r="M60" s="50">
        <v>1.5873015872999999E-2</v>
      </c>
    </row>
    <row r="61" spans="1:13" x14ac:dyDescent="0.2">
      <c r="A61" s="4" t="str">
        <f>VLOOKUP("&lt;Zeilentitel_8&gt;",Uebersetzungen!$B$3:$E$105,Uebersetzungen!$B$2+1,FALSE)</f>
        <v>Region Moesa</v>
      </c>
      <c r="B61" s="7">
        <v>2368</v>
      </c>
      <c r="C61" s="7">
        <v>13</v>
      </c>
      <c r="D61" s="7">
        <v>9</v>
      </c>
      <c r="E61" s="7">
        <v>4</v>
      </c>
      <c r="F61" s="7">
        <v>410</v>
      </c>
      <c r="G61" s="7">
        <v>299</v>
      </c>
      <c r="H61" s="7">
        <v>111</v>
      </c>
      <c r="I61" s="7">
        <v>37</v>
      </c>
      <c r="J61" s="7">
        <v>-5</v>
      </c>
      <c r="K61" s="7">
        <v>2441</v>
      </c>
      <c r="L61" s="7">
        <v>73</v>
      </c>
      <c r="M61" s="48">
        <v>3.0827702703E-2</v>
      </c>
    </row>
    <row r="62" spans="1:13" x14ac:dyDescent="0.2">
      <c r="A62" s="5" t="s">
        <v>49</v>
      </c>
      <c r="B62" s="13">
        <v>7</v>
      </c>
      <c r="C62" s="13">
        <v>0</v>
      </c>
      <c r="D62" s="13">
        <v>0</v>
      </c>
      <c r="E62" s="13">
        <v>0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7</v>
      </c>
      <c r="L62" s="13">
        <v>0</v>
      </c>
      <c r="M62" s="50">
        <v>0</v>
      </c>
    </row>
    <row r="63" spans="1:13" x14ac:dyDescent="0.2">
      <c r="A63" s="5" t="s">
        <v>50</v>
      </c>
      <c r="B63" s="13">
        <v>36</v>
      </c>
      <c r="C63" s="13">
        <v>1</v>
      </c>
      <c r="D63" s="13">
        <v>0</v>
      </c>
      <c r="E63" s="13">
        <v>1</v>
      </c>
      <c r="F63" s="13">
        <v>7</v>
      </c>
      <c r="G63" s="13">
        <v>4</v>
      </c>
      <c r="H63" s="13">
        <v>3</v>
      </c>
      <c r="I63" s="13">
        <v>1</v>
      </c>
      <c r="J63" s="13">
        <v>1</v>
      </c>
      <c r="K63" s="13">
        <v>40</v>
      </c>
      <c r="L63" s="13">
        <v>4</v>
      </c>
      <c r="M63" s="50">
        <v>0.11111111110999999</v>
      </c>
    </row>
    <row r="64" spans="1:13" x14ac:dyDescent="0.2">
      <c r="A64" s="5" t="s">
        <v>51</v>
      </c>
      <c r="B64" s="13">
        <v>15</v>
      </c>
      <c r="C64" s="13">
        <v>0</v>
      </c>
      <c r="D64" s="13">
        <v>0</v>
      </c>
      <c r="E64" s="13">
        <v>0</v>
      </c>
      <c r="F64" s="13">
        <v>6</v>
      </c>
      <c r="G64" s="13">
        <v>3</v>
      </c>
      <c r="H64" s="13">
        <v>3</v>
      </c>
      <c r="I64" s="13">
        <v>2</v>
      </c>
      <c r="J64" s="13">
        <v>-1</v>
      </c>
      <c r="K64" s="13">
        <v>15</v>
      </c>
      <c r="L64" s="13">
        <v>0</v>
      </c>
      <c r="M64" s="50">
        <v>0</v>
      </c>
    </row>
    <row r="65" spans="1:13" x14ac:dyDescent="0.2">
      <c r="A65" s="5" t="s">
        <v>52</v>
      </c>
      <c r="B65" s="13">
        <v>13</v>
      </c>
      <c r="C65" s="13">
        <v>0</v>
      </c>
      <c r="D65" s="13">
        <v>0</v>
      </c>
      <c r="E65" s="13">
        <v>0</v>
      </c>
      <c r="F65" s="13">
        <v>1</v>
      </c>
      <c r="G65" s="13">
        <v>2</v>
      </c>
      <c r="H65" s="13">
        <v>-1</v>
      </c>
      <c r="I65" s="13">
        <v>1</v>
      </c>
      <c r="J65" s="13">
        <v>0</v>
      </c>
      <c r="K65" s="13">
        <v>11</v>
      </c>
      <c r="L65" s="13">
        <v>-2</v>
      </c>
      <c r="M65" s="50">
        <v>-0.1538461538</v>
      </c>
    </row>
    <row r="66" spans="1:13" x14ac:dyDescent="0.2">
      <c r="A66" s="5" t="s">
        <v>53</v>
      </c>
      <c r="B66" s="13">
        <v>176</v>
      </c>
      <c r="C66" s="13">
        <v>1</v>
      </c>
      <c r="D66" s="13">
        <v>0</v>
      </c>
      <c r="E66" s="13">
        <v>1</v>
      </c>
      <c r="F66" s="13">
        <v>19</v>
      </c>
      <c r="G66" s="13">
        <v>18</v>
      </c>
      <c r="H66" s="13">
        <v>1</v>
      </c>
      <c r="I66" s="13">
        <v>1</v>
      </c>
      <c r="J66" s="13">
        <v>-1</v>
      </c>
      <c r="K66" s="13">
        <v>176</v>
      </c>
      <c r="L66" s="13">
        <v>0</v>
      </c>
      <c r="M66" s="50">
        <v>0</v>
      </c>
    </row>
    <row r="67" spans="1:13" x14ac:dyDescent="0.2">
      <c r="A67" s="5" t="s">
        <v>54</v>
      </c>
      <c r="B67" s="13">
        <v>302</v>
      </c>
      <c r="C67" s="13">
        <v>1</v>
      </c>
      <c r="D67" s="13">
        <v>0</v>
      </c>
      <c r="E67" s="13">
        <v>1</v>
      </c>
      <c r="F67" s="13">
        <v>41</v>
      </c>
      <c r="G67" s="13">
        <v>34</v>
      </c>
      <c r="H67" s="13">
        <v>7</v>
      </c>
      <c r="I67" s="13">
        <v>5</v>
      </c>
      <c r="J67" s="13">
        <v>-1</v>
      </c>
      <c r="K67" s="13">
        <v>304</v>
      </c>
      <c r="L67" s="13">
        <v>2</v>
      </c>
      <c r="M67" s="50">
        <v>6.6225165559999997E-3</v>
      </c>
    </row>
    <row r="68" spans="1:13" x14ac:dyDescent="0.2">
      <c r="A68" s="5" t="s">
        <v>55</v>
      </c>
      <c r="B68" s="13">
        <v>61</v>
      </c>
      <c r="C68" s="13">
        <v>0</v>
      </c>
      <c r="D68" s="13">
        <v>1</v>
      </c>
      <c r="E68" s="13">
        <v>-1</v>
      </c>
      <c r="F68" s="13">
        <v>10</v>
      </c>
      <c r="G68" s="13">
        <v>11</v>
      </c>
      <c r="H68" s="13">
        <v>-1</v>
      </c>
      <c r="I68" s="13">
        <v>0</v>
      </c>
      <c r="J68" s="13">
        <v>1</v>
      </c>
      <c r="K68" s="13">
        <v>60</v>
      </c>
      <c r="L68" s="13">
        <v>-1</v>
      </c>
      <c r="M68" s="50">
        <v>-1.639344262E-2</v>
      </c>
    </row>
    <row r="69" spans="1:13" x14ac:dyDescent="0.2">
      <c r="A69" s="5" t="s">
        <v>56</v>
      </c>
      <c r="B69" s="13">
        <v>219</v>
      </c>
      <c r="C69" s="13">
        <v>1</v>
      </c>
      <c r="D69" s="13">
        <v>3</v>
      </c>
      <c r="E69" s="13">
        <v>-2</v>
      </c>
      <c r="F69" s="13">
        <v>33</v>
      </c>
      <c r="G69" s="13">
        <v>32</v>
      </c>
      <c r="H69" s="13">
        <v>1</v>
      </c>
      <c r="I69" s="13">
        <v>5</v>
      </c>
      <c r="J69" s="13">
        <v>3</v>
      </c>
      <c r="K69" s="13">
        <v>216</v>
      </c>
      <c r="L69" s="13">
        <v>-3</v>
      </c>
      <c r="M69" s="50">
        <v>-1.3698630140000001E-2</v>
      </c>
    </row>
    <row r="70" spans="1:13" x14ac:dyDescent="0.2">
      <c r="A70" s="5" t="s">
        <v>57</v>
      </c>
      <c r="B70" s="13">
        <v>515</v>
      </c>
      <c r="C70" s="13">
        <v>2</v>
      </c>
      <c r="D70" s="13">
        <v>4</v>
      </c>
      <c r="E70" s="13">
        <v>-2</v>
      </c>
      <c r="F70" s="13">
        <v>99</v>
      </c>
      <c r="G70" s="13">
        <v>59</v>
      </c>
      <c r="H70" s="13">
        <v>40</v>
      </c>
      <c r="I70" s="13">
        <v>13</v>
      </c>
      <c r="J70" s="13">
        <v>-3</v>
      </c>
      <c r="K70" s="13">
        <v>537</v>
      </c>
      <c r="L70" s="13">
        <v>22</v>
      </c>
      <c r="M70" s="50">
        <v>4.2718446601999999E-2</v>
      </c>
    </row>
    <row r="71" spans="1:13" x14ac:dyDescent="0.2">
      <c r="A71" s="5" t="s">
        <v>98</v>
      </c>
      <c r="B71" s="13">
        <v>711</v>
      </c>
      <c r="C71" s="13">
        <v>2</v>
      </c>
      <c r="D71" s="13">
        <v>0</v>
      </c>
      <c r="E71" s="13">
        <v>2</v>
      </c>
      <c r="F71" s="13">
        <v>138</v>
      </c>
      <c r="G71" s="13">
        <v>75</v>
      </c>
      <c r="H71" s="13">
        <v>63</v>
      </c>
      <c r="I71" s="13">
        <v>5</v>
      </c>
      <c r="J71" s="13">
        <v>-3</v>
      </c>
      <c r="K71" s="13">
        <v>768</v>
      </c>
      <c r="L71" s="13">
        <v>57</v>
      </c>
      <c r="M71" s="50">
        <v>8.0168776371000006E-2</v>
      </c>
    </row>
    <row r="72" spans="1:13" x14ac:dyDescent="0.2">
      <c r="A72" s="5" t="s">
        <v>58</v>
      </c>
      <c r="B72" s="13">
        <v>279</v>
      </c>
      <c r="C72" s="13">
        <v>5</v>
      </c>
      <c r="D72" s="13">
        <v>1</v>
      </c>
      <c r="E72" s="13">
        <v>4</v>
      </c>
      <c r="F72" s="13">
        <v>45</v>
      </c>
      <c r="G72" s="13">
        <v>54</v>
      </c>
      <c r="H72" s="13">
        <v>-9</v>
      </c>
      <c r="I72" s="13">
        <v>4</v>
      </c>
      <c r="J72" s="13">
        <v>-1</v>
      </c>
      <c r="K72" s="13">
        <v>269</v>
      </c>
      <c r="L72" s="13">
        <v>-10</v>
      </c>
      <c r="M72" s="50">
        <v>-3.5842293910000003E-2</v>
      </c>
    </row>
    <row r="73" spans="1:13" x14ac:dyDescent="0.2">
      <c r="A73" s="5" t="s">
        <v>99</v>
      </c>
      <c r="B73" s="13">
        <v>34</v>
      </c>
      <c r="C73" s="13">
        <v>0</v>
      </c>
      <c r="D73" s="13">
        <v>0</v>
      </c>
      <c r="E73" s="13">
        <v>0</v>
      </c>
      <c r="F73" s="13">
        <v>10</v>
      </c>
      <c r="G73" s="13">
        <v>6</v>
      </c>
      <c r="H73" s="13">
        <v>4</v>
      </c>
      <c r="I73" s="13">
        <v>0</v>
      </c>
      <c r="J73" s="13">
        <v>0</v>
      </c>
      <c r="K73" s="13">
        <v>38</v>
      </c>
      <c r="L73" s="13">
        <v>4</v>
      </c>
      <c r="M73" s="50">
        <v>0.11764705882</v>
      </c>
    </row>
    <row r="74" spans="1:13" x14ac:dyDescent="0.2">
      <c r="A74" s="4" t="str">
        <f>VLOOKUP("&lt;Zeilentitel_9&gt;",Uebersetzungen!$B$3:$E$105,Uebersetzungen!$B$2+1,FALSE)</f>
        <v>Region Plessur</v>
      </c>
      <c r="B74" s="7">
        <v>10905</v>
      </c>
      <c r="C74" s="7">
        <v>82</v>
      </c>
      <c r="D74" s="7">
        <v>36</v>
      </c>
      <c r="E74" s="7">
        <v>46</v>
      </c>
      <c r="F74" s="7">
        <v>1891</v>
      </c>
      <c r="G74" s="7">
        <v>1571</v>
      </c>
      <c r="H74" s="7">
        <v>320</v>
      </c>
      <c r="I74" s="7">
        <v>171</v>
      </c>
      <c r="J74" s="7">
        <v>15</v>
      </c>
      <c r="K74" s="7">
        <v>11115</v>
      </c>
      <c r="L74" s="7">
        <v>210</v>
      </c>
      <c r="M74" s="48">
        <v>1.9257221458E-2</v>
      </c>
    </row>
    <row r="75" spans="1:13" x14ac:dyDescent="0.2">
      <c r="A75" s="5" t="s">
        <v>66</v>
      </c>
      <c r="B75" s="13">
        <v>9465</v>
      </c>
      <c r="C75" s="13">
        <v>71</v>
      </c>
      <c r="D75" s="13">
        <v>35</v>
      </c>
      <c r="E75" s="13">
        <v>36</v>
      </c>
      <c r="F75" s="13">
        <v>1356</v>
      </c>
      <c r="G75" s="13">
        <v>994</v>
      </c>
      <c r="H75" s="13">
        <v>362</v>
      </c>
      <c r="I75" s="13">
        <v>161</v>
      </c>
      <c r="J75" s="13">
        <v>15</v>
      </c>
      <c r="K75" s="13">
        <v>9717</v>
      </c>
      <c r="L75" s="13">
        <v>252</v>
      </c>
      <c r="M75" s="50">
        <v>2.6624405705E-2</v>
      </c>
    </row>
    <row r="76" spans="1:13" x14ac:dyDescent="0.2">
      <c r="A76" s="5" t="s">
        <v>67</v>
      </c>
      <c r="B76" s="13">
        <v>588</v>
      </c>
      <c r="C76" s="13">
        <v>8</v>
      </c>
      <c r="D76" s="13">
        <v>1</v>
      </c>
      <c r="E76" s="13">
        <v>7</v>
      </c>
      <c r="F76" s="13">
        <v>263</v>
      </c>
      <c r="G76" s="13">
        <v>312</v>
      </c>
      <c r="H76" s="13">
        <v>-49</v>
      </c>
      <c r="I76" s="13">
        <v>7</v>
      </c>
      <c r="J76" s="13">
        <v>17</v>
      </c>
      <c r="K76" s="13">
        <v>556</v>
      </c>
      <c r="L76" s="13">
        <v>-32</v>
      </c>
      <c r="M76" s="50">
        <v>-5.4421768709999999E-2</v>
      </c>
    </row>
    <row r="77" spans="1:13" x14ac:dyDescent="0.2">
      <c r="A77" s="5" t="s">
        <v>68</v>
      </c>
      <c r="B77" s="13">
        <v>852</v>
      </c>
      <c r="C77" s="13">
        <v>3</v>
      </c>
      <c r="D77" s="13">
        <v>0</v>
      </c>
      <c r="E77" s="13">
        <v>3</v>
      </c>
      <c r="F77" s="13">
        <v>272</v>
      </c>
      <c r="G77" s="13">
        <v>265</v>
      </c>
      <c r="H77" s="13">
        <v>7</v>
      </c>
      <c r="I77" s="13">
        <v>3</v>
      </c>
      <c r="J77" s="13">
        <v>-17</v>
      </c>
      <c r="K77" s="13">
        <v>842</v>
      </c>
      <c r="L77" s="13">
        <v>-10</v>
      </c>
      <c r="M77" s="50">
        <v>-1.17370892E-2</v>
      </c>
    </row>
    <row r="78" spans="1:13" x14ac:dyDescent="0.2">
      <c r="A78" s="4" t="str">
        <f>VLOOKUP("&lt;Zeilentitel_10&gt;",Uebersetzungen!$B$3:$E$105,Uebersetzungen!$B$2+1,FALSE)</f>
        <v>Region Prättigau/Davos</v>
      </c>
      <c r="B78" s="7">
        <v>5714</v>
      </c>
      <c r="C78" s="7">
        <v>42</v>
      </c>
      <c r="D78" s="7">
        <v>19</v>
      </c>
      <c r="E78" s="7">
        <v>23</v>
      </c>
      <c r="F78" s="7">
        <v>1116</v>
      </c>
      <c r="G78" s="7">
        <v>982</v>
      </c>
      <c r="H78" s="7">
        <v>134</v>
      </c>
      <c r="I78" s="7">
        <v>85</v>
      </c>
      <c r="J78" s="7">
        <v>-37</v>
      </c>
      <c r="K78" s="7">
        <v>5749</v>
      </c>
      <c r="L78" s="7">
        <v>35</v>
      </c>
      <c r="M78" s="48">
        <v>6.1253062649999999E-3</v>
      </c>
    </row>
    <row r="79" spans="1:13" x14ac:dyDescent="0.2">
      <c r="A79" s="5" t="s">
        <v>60</v>
      </c>
      <c r="B79" s="13">
        <v>3200</v>
      </c>
      <c r="C79" s="13">
        <v>23</v>
      </c>
      <c r="D79" s="13">
        <v>10</v>
      </c>
      <c r="E79" s="13">
        <v>13</v>
      </c>
      <c r="F79" s="13">
        <v>590</v>
      </c>
      <c r="G79" s="13">
        <v>564</v>
      </c>
      <c r="H79" s="13">
        <v>26</v>
      </c>
      <c r="I79" s="13">
        <v>43</v>
      </c>
      <c r="J79" s="13">
        <v>-15</v>
      </c>
      <c r="K79" s="13">
        <v>3181</v>
      </c>
      <c r="L79" s="13">
        <v>-19</v>
      </c>
      <c r="M79" s="50">
        <v>-5.9375000000000001E-3</v>
      </c>
    </row>
    <row r="80" spans="1:13" x14ac:dyDescent="0.2">
      <c r="A80" s="5" t="s">
        <v>61</v>
      </c>
      <c r="B80" s="13">
        <v>48</v>
      </c>
      <c r="C80" s="13">
        <v>0</v>
      </c>
      <c r="D80" s="13">
        <v>0</v>
      </c>
      <c r="E80" s="13">
        <v>0</v>
      </c>
      <c r="F80" s="13">
        <v>15</v>
      </c>
      <c r="G80" s="13">
        <v>13</v>
      </c>
      <c r="H80" s="13">
        <v>2</v>
      </c>
      <c r="I80" s="13">
        <v>1</v>
      </c>
      <c r="J80" s="13">
        <v>-2</v>
      </c>
      <c r="K80" s="13">
        <v>47</v>
      </c>
      <c r="L80" s="13">
        <v>-1</v>
      </c>
      <c r="M80" s="50">
        <v>-2.0833333330000002E-2</v>
      </c>
    </row>
    <row r="81" spans="1:13" x14ac:dyDescent="0.2">
      <c r="A81" s="5" t="s">
        <v>62</v>
      </c>
      <c r="B81" s="13">
        <v>10</v>
      </c>
      <c r="C81" s="13">
        <v>0</v>
      </c>
      <c r="D81" s="13">
        <v>0</v>
      </c>
      <c r="E81" s="13">
        <v>0</v>
      </c>
      <c r="F81" s="13">
        <v>1</v>
      </c>
      <c r="G81" s="13">
        <v>3</v>
      </c>
      <c r="H81" s="13">
        <v>-2</v>
      </c>
      <c r="I81" s="13">
        <v>0</v>
      </c>
      <c r="J81" s="13">
        <v>0</v>
      </c>
      <c r="K81" s="13">
        <v>8</v>
      </c>
      <c r="L81" s="13">
        <v>-2</v>
      </c>
      <c r="M81" s="50">
        <v>-0.2</v>
      </c>
    </row>
    <row r="82" spans="1:13" x14ac:dyDescent="0.2">
      <c r="A82" s="5" t="s">
        <v>63</v>
      </c>
      <c r="B82" s="13">
        <v>113</v>
      </c>
      <c r="C82" s="13">
        <v>0</v>
      </c>
      <c r="D82" s="13">
        <v>1</v>
      </c>
      <c r="E82" s="13">
        <v>-1</v>
      </c>
      <c r="F82" s="13">
        <v>28</v>
      </c>
      <c r="G82" s="13">
        <v>26</v>
      </c>
      <c r="H82" s="13">
        <v>2</v>
      </c>
      <c r="I82" s="13">
        <v>2</v>
      </c>
      <c r="J82" s="13">
        <v>-1</v>
      </c>
      <c r="K82" s="13">
        <v>111</v>
      </c>
      <c r="L82" s="13">
        <v>-2</v>
      </c>
      <c r="M82" s="50">
        <v>-1.7699115040000001E-2</v>
      </c>
    </row>
    <row r="83" spans="1:13" x14ac:dyDescent="0.2">
      <c r="A83" s="5" t="s">
        <v>100</v>
      </c>
      <c r="B83" s="13">
        <v>933</v>
      </c>
      <c r="C83" s="13">
        <v>4</v>
      </c>
      <c r="D83" s="13">
        <v>6</v>
      </c>
      <c r="E83" s="13">
        <v>-2</v>
      </c>
      <c r="F83" s="13">
        <v>178</v>
      </c>
      <c r="G83" s="13">
        <v>154</v>
      </c>
      <c r="H83" s="13">
        <v>24</v>
      </c>
      <c r="I83" s="13">
        <v>20</v>
      </c>
      <c r="J83" s="13">
        <v>-13</v>
      </c>
      <c r="K83" s="13">
        <v>922</v>
      </c>
      <c r="L83" s="13">
        <v>-11</v>
      </c>
      <c r="M83" s="50">
        <v>-1.1789924970000001E-2</v>
      </c>
    </row>
    <row r="84" spans="1:13" x14ac:dyDescent="0.2">
      <c r="A84" s="5" t="s">
        <v>89</v>
      </c>
      <c r="B84" s="13">
        <v>14</v>
      </c>
      <c r="C84" s="13">
        <v>0</v>
      </c>
      <c r="D84" s="13">
        <v>0</v>
      </c>
      <c r="E84" s="13">
        <v>0</v>
      </c>
      <c r="F84" s="13">
        <v>2</v>
      </c>
      <c r="G84" s="13">
        <v>4</v>
      </c>
      <c r="H84" s="13">
        <v>-2</v>
      </c>
      <c r="I84" s="13">
        <v>0</v>
      </c>
      <c r="J84" s="13">
        <v>-1</v>
      </c>
      <c r="K84" s="13">
        <v>11</v>
      </c>
      <c r="L84" s="13">
        <v>-3</v>
      </c>
      <c r="M84" s="50">
        <v>-0.21428571430000001</v>
      </c>
    </row>
    <row r="85" spans="1:13" x14ac:dyDescent="0.2">
      <c r="A85" s="5" t="s">
        <v>64</v>
      </c>
      <c r="B85" s="13">
        <v>192</v>
      </c>
      <c r="C85" s="13">
        <v>2</v>
      </c>
      <c r="D85" s="13">
        <v>1</v>
      </c>
      <c r="E85" s="13">
        <v>1</v>
      </c>
      <c r="F85" s="13">
        <v>28</v>
      </c>
      <c r="G85" s="13">
        <v>25</v>
      </c>
      <c r="H85" s="13">
        <v>3</v>
      </c>
      <c r="I85" s="13">
        <v>1</v>
      </c>
      <c r="J85" s="13">
        <v>-1</v>
      </c>
      <c r="K85" s="13">
        <v>194</v>
      </c>
      <c r="L85" s="13">
        <v>2</v>
      </c>
      <c r="M85" s="50">
        <v>1.0416666667E-2</v>
      </c>
    </row>
    <row r="86" spans="1:13" x14ac:dyDescent="0.2">
      <c r="A86" s="5" t="s">
        <v>65</v>
      </c>
      <c r="B86" s="13">
        <v>172</v>
      </c>
      <c r="C86" s="13">
        <v>2</v>
      </c>
      <c r="D86" s="13">
        <v>0</v>
      </c>
      <c r="E86" s="13">
        <v>2</v>
      </c>
      <c r="F86" s="13">
        <v>76</v>
      </c>
      <c r="G86" s="13">
        <v>58</v>
      </c>
      <c r="H86" s="13">
        <v>18</v>
      </c>
      <c r="I86" s="13">
        <v>2</v>
      </c>
      <c r="J86" s="13">
        <v>-11</v>
      </c>
      <c r="K86" s="13">
        <v>179</v>
      </c>
      <c r="L86" s="13">
        <v>7</v>
      </c>
      <c r="M86" s="50">
        <v>4.0697674418999998E-2</v>
      </c>
    </row>
    <row r="87" spans="1:13" x14ac:dyDescent="0.2">
      <c r="A87" s="5" t="s">
        <v>77</v>
      </c>
      <c r="B87" s="13">
        <v>221</v>
      </c>
      <c r="C87" s="13">
        <v>4</v>
      </c>
      <c r="D87" s="13">
        <v>1</v>
      </c>
      <c r="E87" s="13">
        <v>3</v>
      </c>
      <c r="F87" s="13">
        <v>66</v>
      </c>
      <c r="G87" s="13">
        <v>53</v>
      </c>
      <c r="H87" s="13">
        <v>13</v>
      </c>
      <c r="I87" s="13">
        <v>8</v>
      </c>
      <c r="J87" s="13">
        <v>3</v>
      </c>
      <c r="K87" s="13">
        <v>232</v>
      </c>
      <c r="L87" s="13">
        <v>11</v>
      </c>
      <c r="M87" s="50">
        <v>4.9773755656E-2</v>
      </c>
    </row>
    <row r="88" spans="1:13" x14ac:dyDescent="0.2">
      <c r="A88" s="5" t="s">
        <v>78</v>
      </c>
      <c r="B88" s="13">
        <v>631</v>
      </c>
      <c r="C88" s="13">
        <v>7</v>
      </c>
      <c r="D88" s="13">
        <v>0</v>
      </c>
      <c r="E88" s="13">
        <v>7</v>
      </c>
      <c r="F88" s="13">
        <v>88</v>
      </c>
      <c r="G88" s="13">
        <v>62</v>
      </c>
      <c r="H88" s="13">
        <v>26</v>
      </c>
      <c r="I88" s="13">
        <v>7</v>
      </c>
      <c r="J88" s="13">
        <v>2</v>
      </c>
      <c r="K88" s="13">
        <v>659</v>
      </c>
      <c r="L88" s="13">
        <v>28</v>
      </c>
      <c r="M88" s="50">
        <v>4.4374009509000001E-2</v>
      </c>
    </row>
    <row r="89" spans="1:13" x14ac:dyDescent="0.2">
      <c r="A89" s="5" t="s">
        <v>79</v>
      </c>
      <c r="B89" s="13">
        <v>180</v>
      </c>
      <c r="C89" s="13">
        <v>0</v>
      </c>
      <c r="D89" s="13">
        <v>0</v>
      </c>
      <c r="E89" s="13">
        <v>0</v>
      </c>
      <c r="F89" s="13">
        <v>44</v>
      </c>
      <c r="G89" s="13">
        <v>20</v>
      </c>
      <c r="H89" s="13">
        <v>24</v>
      </c>
      <c r="I89" s="13">
        <v>1</v>
      </c>
      <c r="J89" s="13">
        <v>2</v>
      </c>
      <c r="K89" s="13">
        <v>205</v>
      </c>
      <c r="L89" s="13">
        <v>25</v>
      </c>
      <c r="M89" s="50">
        <v>0.13888888889000001</v>
      </c>
    </row>
    <row r="90" spans="1:13" x14ac:dyDescent="0.2">
      <c r="A90" s="4" t="str">
        <f>VLOOKUP("&lt;Zeilentitel_11&gt;",Uebersetzungen!$B$3:$E$105,Uebersetzungen!$B$2+1,FALSE)</f>
        <v>Region Surselva</v>
      </c>
      <c r="B90" s="7">
        <v>3197</v>
      </c>
      <c r="C90" s="7">
        <v>22</v>
      </c>
      <c r="D90" s="7">
        <v>10</v>
      </c>
      <c r="E90" s="7">
        <v>12</v>
      </c>
      <c r="F90" s="7">
        <v>764</v>
      </c>
      <c r="G90" s="7">
        <v>676</v>
      </c>
      <c r="H90" s="7">
        <v>88</v>
      </c>
      <c r="I90" s="7">
        <v>43</v>
      </c>
      <c r="J90" s="7">
        <v>-7</v>
      </c>
      <c r="K90" s="7">
        <v>3247</v>
      </c>
      <c r="L90" s="7">
        <v>50</v>
      </c>
      <c r="M90" s="48">
        <v>1.5639662182999999E-2</v>
      </c>
    </row>
    <row r="91" spans="1:13" x14ac:dyDescent="0.2">
      <c r="A91" s="5" t="s">
        <v>5</v>
      </c>
      <c r="B91" s="13">
        <v>81</v>
      </c>
      <c r="C91" s="13">
        <v>0</v>
      </c>
      <c r="D91" s="13">
        <v>0</v>
      </c>
      <c r="E91" s="13">
        <v>0</v>
      </c>
      <c r="F91" s="13">
        <v>12</v>
      </c>
      <c r="G91" s="13">
        <v>15</v>
      </c>
      <c r="H91" s="13">
        <v>-3</v>
      </c>
      <c r="I91" s="13">
        <v>0</v>
      </c>
      <c r="J91" s="13">
        <v>0</v>
      </c>
      <c r="K91" s="13">
        <v>78</v>
      </c>
      <c r="L91" s="13">
        <v>-3</v>
      </c>
      <c r="M91" s="50">
        <v>-3.7037037039999998E-2</v>
      </c>
    </row>
    <row r="92" spans="1:13" x14ac:dyDescent="0.2">
      <c r="A92" s="5" t="s">
        <v>6</v>
      </c>
      <c r="B92" s="13">
        <v>423</v>
      </c>
      <c r="C92" s="13">
        <v>5</v>
      </c>
      <c r="D92" s="13">
        <v>1</v>
      </c>
      <c r="E92" s="13">
        <v>4</v>
      </c>
      <c r="F92" s="13">
        <v>131</v>
      </c>
      <c r="G92" s="13">
        <v>179</v>
      </c>
      <c r="H92" s="13">
        <v>-48</v>
      </c>
      <c r="I92" s="13">
        <v>9</v>
      </c>
      <c r="J92" s="13">
        <v>6</v>
      </c>
      <c r="K92" s="13">
        <v>376</v>
      </c>
      <c r="L92" s="13">
        <v>-47</v>
      </c>
      <c r="M92" s="50">
        <v>-0.11111111109999999</v>
      </c>
    </row>
    <row r="93" spans="1:13" x14ac:dyDescent="0.2">
      <c r="A93" s="5" t="s">
        <v>7</v>
      </c>
      <c r="B93" s="13">
        <v>89</v>
      </c>
      <c r="C93" s="13">
        <v>0</v>
      </c>
      <c r="D93" s="13">
        <v>0</v>
      </c>
      <c r="E93" s="13">
        <v>0</v>
      </c>
      <c r="F93" s="13">
        <v>20</v>
      </c>
      <c r="G93" s="13">
        <v>10</v>
      </c>
      <c r="H93" s="13">
        <v>10</v>
      </c>
      <c r="I93" s="13">
        <v>0</v>
      </c>
      <c r="J93" s="13">
        <v>-1</v>
      </c>
      <c r="K93" s="13">
        <v>98</v>
      </c>
      <c r="L93" s="13">
        <v>9</v>
      </c>
      <c r="M93" s="50">
        <v>0.10112359551000001</v>
      </c>
    </row>
    <row r="94" spans="1:13" x14ac:dyDescent="0.2">
      <c r="A94" s="5" t="s">
        <v>8</v>
      </c>
      <c r="B94" s="13">
        <v>109</v>
      </c>
      <c r="C94" s="13">
        <v>3</v>
      </c>
      <c r="D94" s="13">
        <v>0</v>
      </c>
      <c r="E94" s="13">
        <v>3</v>
      </c>
      <c r="F94" s="13">
        <v>40</v>
      </c>
      <c r="G94" s="13">
        <v>27</v>
      </c>
      <c r="H94" s="13">
        <v>13</v>
      </c>
      <c r="I94" s="13">
        <v>5</v>
      </c>
      <c r="J94" s="13">
        <v>0</v>
      </c>
      <c r="K94" s="13">
        <v>120</v>
      </c>
      <c r="L94" s="13">
        <v>11</v>
      </c>
      <c r="M94" s="50">
        <v>0.10091743119</v>
      </c>
    </row>
    <row r="95" spans="1:13" x14ac:dyDescent="0.2">
      <c r="A95" s="5" t="s">
        <v>9</v>
      </c>
      <c r="B95" s="13">
        <v>223</v>
      </c>
      <c r="C95" s="13">
        <v>2</v>
      </c>
      <c r="D95" s="13">
        <v>0</v>
      </c>
      <c r="E95" s="13">
        <v>2</v>
      </c>
      <c r="F95" s="13">
        <v>42</v>
      </c>
      <c r="G95" s="13">
        <v>35</v>
      </c>
      <c r="H95" s="13">
        <v>7</v>
      </c>
      <c r="I95" s="13">
        <v>2</v>
      </c>
      <c r="J95" s="13">
        <v>-7</v>
      </c>
      <c r="K95" s="13">
        <v>223</v>
      </c>
      <c r="L95" s="13">
        <v>0</v>
      </c>
      <c r="M95" s="50">
        <v>0</v>
      </c>
    </row>
    <row r="96" spans="1:13" x14ac:dyDescent="0.2">
      <c r="A96" s="5" t="s">
        <v>10</v>
      </c>
      <c r="B96" s="13">
        <v>173</v>
      </c>
      <c r="C96" s="13">
        <v>0</v>
      </c>
      <c r="D96" s="13">
        <v>0</v>
      </c>
      <c r="E96" s="13">
        <v>0</v>
      </c>
      <c r="F96" s="13">
        <v>37</v>
      </c>
      <c r="G96" s="13">
        <v>43</v>
      </c>
      <c r="H96" s="13">
        <v>-6</v>
      </c>
      <c r="I96" s="13">
        <v>2</v>
      </c>
      <c r="J96" s="13">
        <v>-1</v>
      </c>
      <c r="K96" s="13">
        <v>164</v>
      </c>
      <c r="L96" s="13">
        <v>-9</v>
      </c>
      <c r="M96" s="50">
        <v>-5.2023121390000003E-2</v>
      </c>
    </row>
    <row r="97" spans="1:13" x14ac:dyDescent="0.2">
      <c r="A97" s="5" t="s">
        <v>11</v>
      </c>
      <c r="B97" s="13">
        <v>1003</v>
      </c>
      <c r="C97" s="13">
        <v>9</v>
      </c>
      <c r="D97" s="13">
        <v>7</v>
      </c>
      <c r="E97" s="13">
        <v>2</v>
      </c>
      <c r="F97" s="13">
        <v>176</v>
      </c>
      <c r="G97" s="13">
        <v>131</v>
      </c>
      <c r="H97" s="13">
        <v>45</v>
      </c>
      <c r="I97" s="13">
        <v>14</v>
      </c>
      <c r="J97" s="13">
        <v>0</v>
      </c>
      <c r="K97" s="13">
        <v>1036</v>
      </c>
      <c r="L97" s="13">
        <v>33</v>
      </c>
      <c r="M97" s="50">
        <v>3.2901296111999996E-2</v>
      </c>
    </row>
    <row r="98" spans="1:13" x14ac:dyDescent="0.2">
      <c r="A98" s="5" t="s">
        <v>22</v>
      </c>
      <c r="B98" s="13">
        <v>44</v>
      </c>
      <c r="C98" s="13">
        <v>0</v>
      </c>
      <c r="D98" s="13">
        <v>0</v>
      </c>
      <c r="E98" s="13">
        <v>0</v>
      </c>
      <c r="F98" s="13">
        <v>18</v>
      </c>
      <c r="G98" s="13">
        <v>11</v>
      </c>
      <c r="H98" s="13">
        <v>7</v>
      </c>
      <c r="I98" s="13">
        <v>2</v>
      </c>
      <c r="J98" s="13">
        <v>2</v>
      </c>
      <c r="K98" s="13">
        <v>51</v>
      </c>
      <c r="L98" s="13">
        <v>7</v>
      </c>
      <c r="M98" s="50">
        <v>0.15909090909000001</v>
      </c>
    </row>
    <row r="99" spans="1:13" x14ac:dyDescent="0.2">
      <c r="A99" s="5" t="s">
        <v>80</v>
      </c>
      <c r="B99" s="13">
        <v>157</v>
      </c>
      <c r="C99" s="13">
        <v>1</v>
      </c>
      <c r="D99" s="13">
        <v>0</v>
      </c>
      <c r="E99" s="13">
        <v>1</v>
      </c>
      <c r="F99" s="13">
        <v>47</v>
      </c>
      <c r="G99" s="13">
        <v>31</v>
      </c>
      <c r="H99" s="13">
        <v>16</v>
      </c>
      <c r="I99" s="13">
        <v>2</v>
      </c>
      <c r="J99" s="13">
        <v>-1</v>
      </c>
      <c r="K99" s="13">
        <v>171</v>
      </c>
      <c r="L99" s="13">
        <v>14</v>
      </c>
      <c r="M99" s="50">
        <v>8.9171974522E-2</v>
      </c>
    </row>
    <row r="100" spans="1:13" x14ac:dyDescent="0.2">
      <c r="A100" s="5" t="s">
        <v>81</v>
      </c>
      <c r="B100" s="13">
        <v>368</v>
      </c>
      <c r="C100" s="13">
        <v>1</v>
      </c>
      <c r="D100" s="13">
        <v>2</v>
      </c>
      <c r="E100" s="13">
        <v>-1</v>
      </c>
      <c r="F100" s="13">
        <v>114</v>
      </c>
      <c r="G100" s="13">
        <v>77</v>
      </c>
      <c r="H100" s="13">
        <v>37</v>
      </c>
      <c r="I100" s="13">
        <v>3</v>
      </c>
      <c r="J100" s="13">
        <v>-1</v>
      </c>
      <c r="K100" s="13">
        <v>400</v>
      </c>
      <c r="L100" s="13">
        <v>32</v>
      </c>
      <c r="M100" s="50">
        <v>8.6956521738999995E-2</v>
      </c>
    </row>
    <row r="101" spans="1:13" x14ac:dyDescent="0.2">
      <c r="A101" s="5" t="s">
        <v>82</v>
      </c>
      <c r="B101" s="13">
        <v>28</v>
      </c>
      <c r="C101" s="13">
        <v>1</v>
      </c>
      <c r="D101" s="13">
        <v>0</v>
      </c>
      <c r="E101" s="13">
        <v>1</v>
      </c>
      <c r="F101" s="13">
        <v>10</v>
      </c>
      <c r="G101" s="13">
        <v>4</v>
      </c>
      <c r="H101" s="13">
        <v>6</v>
      </c>
      <c r="I101" s="13">
        <v>0</v>
      </c>
      <c r="J101" s="13">
        <v>0</v>
      </c>
      <c r="K101" s="13">
        <v>35</v>
      </c>
      <c r="L101" s="13">
        <v>7</v>
      </c>
      <c r="M101" s="50">
        <v>0.25</v>
      </c>
    </row>
    <row r="102" spans="1:13" x14ac:dyDescent="0.2">
      <c r="A102" s="5" t="s">
        <v>83</v>
      </c>
      <c r="B102" s="13">
        <v>77</v>
      </c>
      <c r="C102" s="13">
        <v>0</v>
      </c>
      <c r="D102" s="13">
        <v>0</v>
      </c>
      <c r="E102" s="13">
        <v>0</v>
      </c>
      <c r="F102" s="13">
        <v>22</v>
      </c>
      <c r="G102" s="13">
        <v>20</v>
      </c>
      <c r="H102" s="13">
        <v>2</v>
      </c>
      <c r="I102" s="13">
        <v>1</v>
      </c>
      <c r="J102" s="13">
        <v>-3</v>
      </c>
      <c r="K102" s="13">
        <v>75</v>
      </c>
      <c r="L102" s="13">
        <v>-2</v>
      </c>
      <c r="M102" s="50">
        <v>-2.5974025969999998E-2</v>
      </c>
    </row>
    <row r="103" spans="1:13" x14ac:dyDescent="0.2">
      <c r="A103" s="5" t="s">
        <v>84</v>
      </c>
      <c r="B103" s="13">
        <v>171</v>
      </c>
      <c r="C103" s="13">
        <v>0</v>
      </c>
      <c r="D103" s="13">
        <v>0</v>
      </c>
      <c r="E103" s="13">
        <v>0</v>
      </c>
      <c r="F103" s="13">
        <v>41</v>
      </c>
      <c r="G103" s="13">
        <v>36</v>
      </c>
      <c r="H103" s="13">
        <v>5</v>
      </c>
      <c r="I103" s="13">
        <v>0</v>
      </c>
      <c r="J103" s="13">
        <v>-2</v>
      </c>
      <c r="K103" s="13">
        <v>174</v>
      </c>
      <c r="L103" s="13">
        <v>3</v>
      </c>
      <c r="M103" s="50">
        <v>1.7543859649000001E-2</v>
      </c>
    </row>
    <row r="104" spans="1:13" x14ac:dyDescent="0.2">
      <c r="A104" s="5" t="s">
        <v>85</v>
      </c>
      <c r="B104" s="13">
        <v>152</v>
      </c>
      <c r="C104" s="13">
        <v>0</v>
      </c>
      <c r="D104" s="13">
        <v>0</v>
      </c>
      <c r="E104" s="13">
        <v>0</v>
      </c>
      <c r="F104" s="13">
        <v>29</v>
      </c>
      <c r="G104" s="13">
        <v>29</v>
      </c>
      <c r="H104" s="13">
        <v>0</v>
      </c>
      <c r="I104" s="13">
        <v>0</v>
      </c>
      <c r="J104" s="13">
        <v>-1</v>
      </c>
      <c r="K104" s="13">
        <v>151</v>
      </c>
      <c r="L104" s="13">
        <v>-1</v>
      </c>
      <c r="M104" s="50">
        <v>-6.5789473700000002E-3</v>
      </c>
    </row>
    <row r="105" spans="1:13" x14ac:dyDescent="0.2">
      <c r="A105" s="5" t="s">
        <v>90</v>
      </c>
      <c r="B105" s="13">
        <v>99</v>
      </c>
      <c r="C105" s="13">
        <v>0</v>
      </c>
      <c r="D105" s="13">
        <v>0</v>
      </c>
      <c r="E105" s="13">
        <v>0</v>
      </c>
      <c r="F105" s="13">
        <v>25</v>
      </c>
      <c r="G105" s="13">
        <v>28</v>
      </c>
      <c r="H105" s="13">
        <v>-3</v>
      </c>
      <c r="I105" s="13">
        <v>3</v>
      </c>
      <c r="J105" s="13">
        <v>2</v>
      </c>
      <c r="K105" s="13">
        <v>95</v>
      </c>
      <c r="L105" s="13">
        <v>-4</v>
      </c>
      <c r="M105" s="50">
        <v>-4.0404040400000001E-2</v>
      </c>
    </row>
    <row r="106" spans="1:13" x14ac:dyDescent="0.2">
      <c r="A106" s="4" t="str">
        <f>VLOOKUP("&lt;Zeilentitel_12&gt;",Uebersetzungen!$B$3:$E$105,Uebersetzungen!$B$2+1,FALSE)</f>
        <v>Region Viamala</v>
      </c>
      <c r="B106" s="7">
        <v>2578</v>
      </c>
      <c r="C106" s="7">
        <v>18</v>
      </c>
      <c r="D106" s="7">
        <v>7</v>
      </c>
      <c r="E106" s="7">
        <v>11</v>
      </c>
      <c r="F106" s="7">
        <v>506</v>
      </c>
      <c r="G106" s="7">
        <v>431</v>
      </c>
      <c r="H106" s="7">
        <v>75</v>
      </c>
      <c r="I106" s="7">
        <v>37</v>
      </c>
      <c r="J106" s="7">
        <v>1</v>
      </c>
      <c r="K106" s="7">
        <v>2628</v>
      </c>
      <c r="L106" s="7">
        <v>50</v>
      </c>
      <c r="M106" s="48">
        <v>1.9394879752000001E-2</v>
      </c>
    </row>
    <row r="107" spans="1:13" x14ac:dyDescent="0.2">
      <c r="A107" s="5" t="s">
        <v>12</v>
      </c>
      <c r="B107" s="13">
        <v>42</v>
      </c>
      <c r="C107" s="13">
        <v>0</v>
      </c>
      <c r="D107" s="13">
        <v>1</v>
      </c>
      <c r="E107" s="13">
        <v>-1</v>
      </c>
      <c r="F107" s="13">
        <v>10</v>
      </c>
      <c r="G107" s="13">
        <v>9</v>
      </c>
      <c r="H107" s="13">
        <v>1</v>
      </c>
      <c r="I107" s="13">
        <v>2</v>
      </c>
      <c r="J107" s="13">
        <v>0</v>
      </c>
      <c r="K107" s="13">
        <v>40</v>
      </c>
      <c r="L107" s="13">
        <v>-2</v>
      </c>
      <c r="M107" s="50">
        <v>-4.761904762E-2</v>
      </c>
    </row>
    <row r="108" spans="1:13" x14ac:dyDescent="0.2">
      <c r="A108" s="5" t="s">
        <v>13</v>
      </c>
      <c r="B108" s="13">
        <v>31</v>
      </c>
      <c r="C108" s="13">
        <v>0</v>
      </c>
      <c r="D108" s="13">
        <v>0</v>
      </c>
      <c r="E108" s="13">
        <v>0</v>
      </c>
      <c r="F108" s="13">
        <v>15</v>
      </c>
      <c r="G108" s="13">
        <v>8</v>
      </c>
      <c r="H108" s="13">
        <v>7</v>
      </c>
      <c r="I108" s="13">
        <v>1</v>
      </c>
      <c r="J108" s="13">
        <v>0</v>
      </c>
      <c r="K108" s="13">
        <v>37</v>
      </c>
      <c r="L108" s="13">
        <v>6</v>
      </c>
      <c r="M108" s="50">
        <v>0.1935483871</v>
      </c>
    </row>
    <row r="109" spans="1:13" x14ac:dyDescent="0.2">
      <c r="A109" s="5" t="s">
        <v>14</v>
      </c>
      <c r="B109" s="13">
        <v>38</v>
      </c>
      <c r="C109" s="13">
        <v>0</v>
      </c>
      <c r="D109" s="13">
        <v>0</v>
      </c>
      <c r="E109" s="13">
        <v>0</v>
      </c>
      <c r="F109" s="13">
        <v>8</v>
      </c>
      <c r="G109" s="13">
        <v>4</v>
      </c>
      <c r="H109" s="13">
        <v>4</v>
      </c>
      <c r="I109" s="13">
        <v>1</v>
      </c>
      <c r="J109" s="13">
        <v>0</v>
      </c>
      <c r="K109" s="13">
        <v>41</v>
      </c>
      <c r="L109" s="13">
        <v>3</v>
      </c>
      <c r="M109" s="50">
        <v>7.8947368421000003E-2</v>
      </c>
    </row>
    <row r="110" spans="1:13" x14ac:dyDescent="0.2">
      <c r="A110" s="5" t="s">
        <v>15</v>
      </c>
      <c r="B110" s="13">
        <v>179</v>
      </c>
      <c r="C110" s="13">
        <v>4</v>
      </c>
      <c r="D110" s="13">
        <v>1</v>
      </c>
      <c r="E110" s="13">
        <v>3</v>
      </c>
      <c r="F110" s="13">
        <v>25</v>
      </c>
      <c r="G110" s="13">
        <v>39</v>
      </c>
      <c r="H110" s="13">
        <v>-14</v>
      </c>
      <c r="I110" s="13">
        <v>1</v>
      </c>
      <c r="J110" s="13">
        <v>2</v>
      </c>
      <c r="K110" s="13">
        <v>169</v>
      </c>
      <c r="L110" s="13">
        <v>-10</v>
      </c>
      <c r="M110" s="50">
        <v>-5.5865921790000002E-2</v>
      </c>
    </row>
    <row r="111" spans="1:13" x14ac:dyDescent="0.2">
      <c r="A111" s="5" t="s">
        <v>16</v>
      </c>
      <c r="B111" s="13">
        <v>463</v>
      </c>
      <c r="C111" s="13">
        <v>7</v>
      </c>
      <c r="D111" s="13">
        <v>2</v>
      </c>
      <c r="E111" s="13">
        <v>5</v>
      </c>
      <c r="F111" s="13">
        <v>150</v>
      </c>
      <c r="G111" s="13">
        <v>129</v>
      </c>
      <c r="H111" s="13">
        <v>21</v>
      </c>
      <c r="I111" s="13">
        <v>6</v>
      </c>
      <c r="J111" s="13">
        <v>3</v>
      </c>
      <c r="K111" s="13">
        <v>486</v>
      </c>
      <c r="L111" s="13">
        <v>23</v>
      </c>
      <c r="M111" s="50">
        <v>4.9676025918000001E-2</v>
      </c>
    </row>
    <row r="112" spans="1:13" x14ac:dyDescent="0.2">
      <c r="A112" s="5" t="s">
        <v>17</v>
      </c>
      <c r="B112" s="13">
        <v>14</v>
      </c>
      <c r="C112" s="13">
        <v>0</v>
      </c>
      <c r="D112" s="13">
        <v>0</v>
      </c>
      <c r="E112" s="13">
        <v>0</v>
      </c>
      <c r="F112" s="13">
        <v>1</v>
      </c>
      <c r="G112" s="13">
        <v>1</v>
      </c>
      <c r="H112" s="13">
        <v>0</v>
      </c>
      <c r="I112" s="13">
        <v>1</v>
      </c>
      <c r="J112" s="13">
        <v>0</v>
      </c>
      <c r="K112" s="13">
        <v>13</v>
      </c>
      <c r="L112" s="13">
        <v>-1</v>
      </c>
      <c r="M112" s="50">
        <v>-7.142857142999999E-2</v>
      </c>
    </row>
    <row r="113" spans="1:13" x14ac:dyDescent="0.2">
      <c r="A113" s="5" t="s">
        <v>18</v>
      </c>
      <c r="B113" s="13">
        <v>42</v>
      </c>
      <c r="C113" s="13">
        <v>0</v>
      </c>
      <c r="D113" s="13">
        <v>0</v>
      </c>
      <c r="E113" s="13">
        <v>0</v>
      </c>
      <c r="F113" s="13">
        <v>12</v>
      </c>
      <c r="G113" s="13">
        <v>9</v>
      </c>
      <c r="H113" s="13">
        <v>3</v>
      </c>
      <c r="I113" s="13">
        <v>0</v>
      </c>
      <c r="J113" s="13">
        <v>1</v>
      </c>
      <c r="K113" s="13">
        <v>46</v>
      </c>
      <c r="L113" s="13">
        <v>4</v>
      </c>
      <c r="M113" s="50">
        <v>9.5238095238000003E-2</v>
      </c>
    </row>
    <row r="114" spans="1:13" x14ac:dyDescent="0.2">
      <c r="A114" s="5" t="s">
        <v>19</v>
      </c>
      <c r="B114" s="13">
        <v>1217</v>
      </c>
      <c r="C114" s="13">
        <v>7</v>
      </c>
      <c r="D114" s="13">
        <v>3</v>
      </c>
      <c r="E114" s="13">
        <v>4</v>
      </c>
      <c r="F114" s="13">
        <v>161</v>
      </c>
      <c r="G114" s="13">
        <v>126</v>
      </c>
      <c r="H114" s="13">
        <v>35</v>
      </c>
      <c r="I114" s="13">
        <v>15</v>
      </c>
      <c r="J114" s="13">
        <v>-2</v>
      </c>
      <c r="K114" s="13">
        <v>1239</v>
      </c>
      <c r="L114" s="13">
        <v>22</v>
      </c>
      <c r="M114" s="50">
        <v>1.8077239113E-2</v>
      </c>
    </row>
    <row r="115" spans="1:13" x14ac:dyDescent="0.2">
      <c r="A115" s="5" t="s">
        <v>20</v>
      </c>
      <c r="B115" s="13">
        <v>6</v>
      </c>
      <c r="C115" s="13">
        <v>0</v>
      </c>
      <c r="D115" s="13">
        <v>0</v>
      </c>
      <c r="E115" s="13">
        <v>0</v>
      </c>
      <c r="F115" s="13">
        <v>1</v>
      </c>
      <c r="G115" s="13">
        <v>2</v>
      </c>
      <c r="H115" s="13">
        <v>-1</v>
      </c>
      <c r="I115" s="13">
        <v>0</v>
      </c>
      <c r="J115" s="13">
        <v>1</v>
      </c>
      <c r="K115" s="13">
        <v>6</v>
      </c>
      <c r="L115" s="13">
        <v>0</v>
      </c>
      <c r="M115" s="50">
        <v>0</v>
      </c>
    </row>
    <row r="116" spans="1:13" x14ac:dyDescent="0.2">
      <c r="A116" s="5" t="s">
        <v>21</v>
      </c>
      <c r="B116" s="13">
        <v>12</v>
      </c>
      <c r="C116" s="13">
        <v>0</v>
      </c>
      <c r="D116" s="13">
        <v>0</v>
      </c>
      <c r="E116" s="13">
        <v>0</v>
      </c>
      <c r="F116" s="13">
        <v>0</v>
      </c>
      <c r="G116" s="13">
        <v>2</v>
      </c>
      <c r="H116" s="13">
        <v>-2</v>
      </c>
      <c r="I116" s="13">
        <v>4</v>
      </c>
      <c r="J116" s="13">
        <v>0</v>
      </c>
      <c r="K116" s="13">
        <v>6</v>
      </c>
      <c r="L116" s="13">
        <v>-6</v>
      </c>
      <c r="M116" s="50">
        <v>-0.5</v>
      </c>
    </row>
    <row r="117" spans="1:13" x14ac:dyDescent="0.2">
      <c r="A117" s="5" t="s">
        <v>23</v>
      </c>
      <c r="B117" s="13">
        <v>155</v>
      </c>
      <c r="C117" s="13">
        <v>0</v>
      </c>
      <c r="D117" s="13">
        <v>0</v>
      </c>
      <c r="E117" s="13">
        <v>0</v>
      </c>
      <c r="F117" s="13">
        <v>28</v>
      </c>
      <c r="G117" s="13">
        <v>34</v>
      </c>
      <c r="H117" s="13">
        <v>-6</v>
      </c>
      <c r="I117" s="13">
        <v>3</v>
      </c>
      <c r="J117" s="13">
        <v>0</v>
      </c>
      <c r="K117" s="13">
        <v>146</v>
      </c>
      <c r="L117" s="13">
        <v>-9</v>
      </c>
      <c r="M117" s="50">
        <v>-5.806451613E-2</v>
      </c>
    </row>
    <row r="118" spans="1:13" x14ac:dyDescent="0.2">
      <c r="A118" s="5" t="s">
        <v>24</v>
      </c>
      <c r="B118" s="13">
        <v>10</v>
      </c>
      <c r="C118" s="13">
        <v>0</v>
      </c>
      <c r="D118" s="13">
        <v>0</v>
      </c>
      <c r="E118" s="13">
        <v>0</v>
      </c>
      <c r="F118" s="13">
        <v>7</v>
      </c>
      <c r="G118" s="13">
        <v>5</v>
      </c>
      <c r="H118" s="13">
        <v>2</v>
      </c>
      <c r="I118" s="13">
        <v>0</v>
      </c>
      <c r="J118" s="13">
        <v>0</v>
      </c>
      <c r="K118" s="13">
        <v>12</v>
      </c>
      <c r="L118" s="13">
        <v>2</v>
      </c>
      <c r="M118" s="50">
        <v>0.2</v>
      </c>
    </row>
    <row r="119" spans="1:13" x14ac:dyDescent="0.2">
      <c r="A119" s="5" t="s">
        <v>25</v>
      </c>
      <c r="B119" s="13">
        <v>15</v>
      </c>
      <c r="C119" s="13">
        <v>0</v>
      </c>
      <c r="D119" s="13">
        <v>0</v>
      </c>
      <c r="E119" s="13">
        <v>0</v>
      </c>
      <c r="F119" s="13">
        <v>2</v>
      </c>
      <c r="G119" s="13">
        <v>2</v>
      </c>
      <c r="H119" s="13">
        <v>0</v>
      </c>
      <c r="I119" s="13">
        <v>1</v>
      </c>
      <c r="J119" s="13">
        <v>0</v>
      </c>
      <c r="K119" s="13">
        <v>14</v>
      </c>
      <c r="L119" s="13">
        <v>-1</v>
      </c>
      <c r="M119" s="50">
        <v>-6.6666666669999999E-2</v>
      </c>
    </row>
    <row r="120" spans="1:13" x14ac:dyDescent="0.2">
      <c r="A120" s="5" t="s">
        <v>26</v>
      </c>
      <c r="B120" s="13">
        <v>157</v>
      </c>
      <c r="C120" s="13">
        <v>0</v>
      </c>
      <c r="D120" s="13">
        <v>0</v>
      </c>
      <c r="E120" s="13">
        <v>0</v>
      </c>
      <c r="F120" s="13">
        <v>24</v>
      </c>
      <c r="G120" s="13">
        <v>20</v>
      </c>
      <c r="H120" s="13">
        <v>4</v>
      </c>
      <c r="I120" s="13">
        <v>2</v>
      </c>
      <c r="J120" s="13">
        <v>-1</v>
      </c>
      <c r="K120" s="13">
        <v>158</v>
      </c>
      <c r="L120" s="13">
        <v>1</v>
      </c>
      <c r="M120" s="50">
        <v>6.3694267520000005E-3</v>
      </c>
    </row>
    <row r="121" spans="1:13" x14ac:dyDescent="0.2">
      <c r="A121" s="5" t="s">
        <v>27</v>
      </c>
      <c r="B121" s="13">
        <v>5</v>
      </c>
      <c r="C121" s="13">
        <v>0</v>
      </c>
      <c r="D121" s="13">
        <v>0</v>
      </c>
      <c r="E121" s="13">
        <v>0</v>
      </c>
      <c r="F121" s="13">
        <v>1</v>
      </c>
      <c r="G121" s="13">
        <v>1</v>
      </c>
      <c r="H121" s="13">
        <v>0</v>
      </c>
      <c r="I121" s="13">
        <v>0</v>
      </c>
      <c r="J121" s="13">
        <v>0</v>
      </c>
      <c r="K121" s="13">
        <v>5</v>
      </c>
      <c r="L121" s="13">
        <v>0</v>
      </c>
      <c r="M121" s="50">
        <v>0</v>
      </c>
    </row>
    <row r="122" spans="1:13" x14ac:dyDescent="0.2">
      <c r="A122" s="5" t="s">
        <v>28</v>
      </c>
      <c r="B122" s="13">
        <v>83</v>
      </c>
      <c r="C122" s="13">
        <v>0</v>
      </c>
      <c r="D122" s="13">
        <v>0</v>
      </c>
      <c r="E122" s="13">
        <v>0</v>
      </c>
      <c r="F122" s="13">
        <v>21</v>
      </c>
      <c r="G122" s="13">
        <v>13</v>
      </c>
      <c r="H122" s="13">
        <v>8</v>
      </c>
      <c r="I122" s="13">
        <v>0</v>
      </c>
      <c r="J122" s="13">
        <v>0</v>
      </c>
      <c r="K122" s="13">
        <v>91</v>
      </c>
      <c r="L122" s="13">
        <v>8</v>
      </c>
      <c r="M122" s="50">
        <v>9.6385542168999999E-2</v>
      </c>
    </row>
    <row r="123" spans="1:13" x14ac:dyDescent="0.2">
      <c r="A123" s="5" t="s">
        <v>29</v>
      </c>
      <c r="B123" s="13">
        <v>11</v>
      </c>
      <c r="C123" s="13">
        <v>0</v>
      </c>
      <c r="D123" s="13">
        <v>0</v>
      </c>
      <c r="E123" s="13">
        <v>0</v>
      </c>
      <c r="F123" s="13">
        <v>4</v>
      </c>
      <c r="G123" s="13">
        <v>4</v>
      </c>
      <c r="H123" s="13">
        <v>0</v>
      </c>
      <c r="I123" s="13">
        <v>0</v>
      </c>
      <c r="J123" s="13">
        <v>0</v>
      </c>
      <c r="K123" s="13">
        <v>11</v>
      </c>
      <c r="L123" s="13">
        <v>0</v>
      </c>
      <c r="M123" s="50">
        <v>0</v>
      </c>
    </row>
    <row r="124" spans="1:13" x14ac:dyDescent="0.2">
      <c r="A124" s="5" t="s">
        <v>92</v>
      </c>
      <c r="B124" s="13">
        <v>81</v>
      </c>
      <c r="C124" s="13">
        <v>0</v>
      </c>
      <c r="D124" s="13">
        <v>0</v>
      </c>
      <c r="E124" s="13">
        <v>0</v>
      </c>
      <c r="F124" s="13">
        <v>29</v>
      </c>
      <c r="G124" s="13">
        <v>17</v>
      </c>
      <c r="H124" s="13">
        <v>12</v>
      </c>
      <c r="I124" s="13">
        <v>0</v>
      </c>
      <c r="J124" s="13">
        <v>-2</v>
      </c>
      <c r="K124" s="13">
        <v>91</v>
      </c>
      <c r="L124" s="13">
        <v>10</v>
      </c>
      <c r="M124" s="50">
        <v>0.12345679011999999</v>
      </c>
    </row>
    <row r="125" spans="1:13" x14ac:dyDescent="0.2">
      <c r="A125" s="5" t="s">
        <v>101</v>
      </c>
      <c r="B125" s="13">
        <v>17</v>
      </c>
      <c r="C125" s="13">
        <v>0</v>
      </c>
      <c r="D125" s="13">
        <v>0</v>
      </c>
      <c r="E125" s="13">
        <v>0</v>
      </c>
      <c r="F125" s="13">
        <v>7</v>
      </c>
      <c r="G125" s="13">
        <v>6</v>
      </c>
      <c r="H125" s="13">
        <v>1</v>
      </c>
      <c r="I125" s="13">
        <v>0</v>
      </c>
      <c r="J125" s="13">
        <v>-1</v>
      </c>
      <c r="K125" s="13">
        <v>17</v>
      </c>
      <c r="L125" s="13">
        <v>0</v>
      </c>
      <c r="M125" s="50">
        <v>0</v>
      </c>
    </row>
    <row r="126" spans="1:13" x14ac:dyDescent="0.2">
      <c r="A126" s="5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50"/>
    </row>
    <row r="127" spans="1:13" x14ac:dyDescent="0.2">
      <c r="A127" s="12" t="str">
        <f>VLOOKUP("&lt;Zeilentitel_1&gt;",Uebersetzungen!$B$3:$E$105,Uebersetzungen!$B$2+1,FALSE)</f>
        <v>GRAUBÜNDEN</v>
      </c>
      <c r="B127" s="33">
        <v>43374</v>
      </c>
      <c r="C127" s="34">
        <v>314</v>
      </c>
      <c r="D127" s="34">
        <v>121</v>
      </c>
      <c r="E127" s="34">
        <v>193</v>
      </c>
      <c r="F127" s="34">
        <v>8290</v>
      </c>
      <c r="G127" s="34">
        <v>6971</v>
      </c>
      <c r="H127" s="34">
        <v>1319</v>
      </c>
      <c r="I127" s="34">
        <v>730</v>
      </c>
      <c r="J127" s="34">
        <v>-97</v>
      </c>
      <c r="K127" s="34">
        <v>44059</v>
      </c>
      <c r="L127" s="34">
        <v>685</v>
      </c>
      <c r="M127" s="49">
        <v>1.5792871305000001E-2</v>
      </c>
    </row>
    <row r="128" spans="1:13" x14ac:dyDescent="0.2">
      <c r="A128" s="10" t="str">
        <f>VLOOKUP("&lt;Zeilentitel_2&gt;",Uebersetzungen!$B$3:$E$105,Uebersetzungen!$B$2+1,FALSE)</f>
        <v>Region Albula</v>
      </c>
      <c r="B128" s="35">
        <v>1556</v>
      </c>
      <c r="C128" s="13">
        <v>4</v>
      </c>
      <c r="D128" s="13">
        <v>1</v>
      </c>
      <c r="E128" s="13">
        <v>3</v>
      </c>
      <c r="F128" s="13">
        <v>399</v>
      </c>
      <c r="G128" s="13">
        <v>359</v>
      </c>
      <c r="H128" s="13">
        <v>40</v>
      </c>
      <c r="I128" s="13">
        <v>28</v>
      </c>
      <c r="J128" s="13">
        <v>-8</v>
      </c>
      <c r="K128" s="13">
        <v>1563</v>
      </c>
      <c r="L128" s="13">
        <v>7</v>
      </c>
      <c r="M128" s="50">
        <v>4.4987146529999996E-3</v>
      </c>
    </row>
    <row r="129" spans="1:13" x14ac:dyDescent="0.2">
      <c r="A129" s="10" t="str">
        <f>VLOOKUP("&lt;Zeilentitel_3&gt;",Uebersetzungen!$B$3:$E$105,Uebersetzungen!$B$2+1,FALSE)</f>
        <v>Region Bernina</v>
      </c>
      <c r="B129" s="35">
        <v>567</v>
      </c>
      <c r="C129" s="13">
        <v>1</v>
      </c>
      <c r="D129" s="13">
        <v>2</v>
      </c>
      <c r="E129" s="13">
        <v>-1</v>
      </c>
      <c r="F129" s="13">
        <v>59</v>
      </c>
      <c r="G129" s="13">
        <v>38</v>
      </c>
      <c r="H129" s="13">
        <v>21</v>
      </c>
      <c r="I129" s="13">
        <v>3</v>
      </c>
      <c r="J129" s="13">
        <v>-11</v>
      </c>
      <c r="K129" s="13">
        <v>573</v>
      </c>
      <c r="L129" s="13">
        <v>6</v>
      </c>
      <c r="M129" s="50">
        <v>1.0582010582000001E-2</v>
      </c>
    </row>
    <row r="130" spans="1:13" x14ac:dyDescent="0.2">
      <c r="A130" s="10" t="str">
        <f>VLOOKUP("&lt;Zeilentitel_4&gt;",Uebersetzungen!$B$3:$E$105,Uebersetzungen!$B$2+1,FALSE)</f>
        <v>Region Engiadina Bassa/Val Müstair</v>
      </c>
      <c r="B130" s="35">
        <v>1744</v>
      </c>
      <c r="C130" s="13">
        <v>9</v>
      </c>
      <c r="D130" s="13">
        <v>6</v>
      </c>
      <c r="E130" s="13">
        <v>3</v>
      </c>
      <c r="F130" s="13">
        <v>369</v>
      </c>
      <c r="G130" s="13">
        <v>305</v>
      </c>
      <c r="H130" s="13">
        <v>64</v>
      </c>
      <c r="I130" s="13">
        <v>21</v>
      </c>
      <c r="J130" s="13">
        <v>-10</v>
      </c>
      <c r="K130" s="13">
        <v>1780</v>
      </c>
      <c r="L130" s="13">
        <v>36</v>
      </c>
      <c r="M130" s="50">
        <v>2.0642201834999999E-2</v>
      </c>
    </row>
    <row r="131" spans="1:13" x14ac:dyDescent="0.2">
      <c r="A131" s="10" t="str">
        <f>VLOOKUP("&lt;Zeilentitel_5&gt;",Uebersetzungen!$B$3:$E$105,Uebersetzungen!$B$2+1,FALSE)</f>
        <v>Region Imboden</v>
      </c>
      <c r="B131" s="35">
        <v>4562</v>
      </c>
      <c r="C131" s="13">
        <v>38</v>
      </c>
      <c r="D131" s="13">
        <v>12</v>
      </c>
      <c r="E131" s="13">
        <v>26</v>
      </c>
      <c r="F131" s="13">
        <v>751</v>
      </c>
      <c r="G131" s="13">
        <v>664</v>
      </c>
      <c r="H131" s="13">
        <v>87</v>
      </c>
      <c r="I131" s="13">
        <v>106</v>
      </c>
      <c r="J131" s="13">
        <v>-11</v>
      </c>
      <c r="K131" s="13">
        <v>4558</v>
      </c>
      <c r="L131" s="13">
        <v>-4</v>
      </c>
      <c r="M131" s="50">
        <v>-8.7680841999999992E-4</v>
      </c>
    </row>
    <row r="132" spans="1:13" x14ac:dyDescent="0.2">
      <c r="A132" s="10" t="str">
        <f>VLOOKUP("&lt;Zeilentitel_6&gt;",Uebersetzungen!$B$3:$E$105,Uebersetzungen!$B$2+1,FALSE)</f>
        <v>Region Landquart</v>
      </c>
      <c r="B132" s="35">
        <v>4442</v>
      </c>
      <c r="C132" s="13">
        <v>42</v>
      </c>
      <c r="D132" s="13">
        <v>12</v>
      </c>
      <c r="E132" s="13">
        <v>30</v>
      </c>
      <c r="F132" s="13">
        <v>730</v>
      </c>
      <c r="G132" s="13">
        <v>540</v>
      </c>
      <c r="H132" s="13">
        <v>190</v>
      </c>
      <c r="I132" s="13">
        <v>79</v>
      </c>
      <c r="J132" s="13">
        <v>16</v>
      </c>
      <c r="K132" s="13">
        <v>4599</v>
      </c>
      <c r="L132" s="13">
        <v>157</v>
      </c>
      <c r="M132" s="50">
        <v>3.5344439441999997E-2</v>
      </c>
    </row>
    <row r="133" spans="1:13" x14ac:dyDescent="0.2">
      <c r="A133" s="10" t="str">
        <f>VLOOKUP("&lt;Zeilentitel_7&gt;",Uebersetzungen!$B$3:$E$105,Uebersetzungen!$B$2+1,FALSE)</f>
        <v>Region Maloja</v>
      </c>
      <c r="B133" s="35">
        <v>5741</v>
      </c>
      <c r="C133" s="13">
        <v>43</v>
      </c>
      <c r="D133" s="13">
        <v>7</v>
      </c>
      <c r="E133" s="13">
        <v>36</v>
      </c>
      <c r="F133" s="13">
        <v>1295</v>
      </c>
      <c r="G133" s="13">
        <v>1106</v>
      </c>
      <c r="H133" s="13">
        <v>189</v>
      </c>
      <c r="I133" s="13">
        <v>120</v>
      </c>
      <c r="J133" s="13">
        <v>-40</v>
      </c>
      <c r="K133" s="13">
        <v>5806</v>
      </c>
      <c r="L133" s="13">
        <v>65</v>
      </c>
      <c r="M133" s="50">
        <v>1.1322069326E-2</v>
      </c>
    </row>
    <row r="134" spans="1:13" x14ac:dyDescent="0.2">
      <c r="A134" s="10" t="str">
        <f>VLOOKUP("&lt;Zeilentitel_8&gt;",Uebersetzungen!$B$3:$E$105,Uebersetzungen!$B$2+1,FALSE)</f>
        <v>Region Moesa</v>
      </c>
      <c r="B134" s="35">
        <v>2368</v>
      </c>
      <c r="C134" s="13">
        <v>13</v>
      </c>
      <c r="D134" s="13">
        <v>9</v>
      </c>
      <c r="E134" s="13">
        <v>4</v>
      </c>
      <c r="F134" s="13">
        <v>410</v>
      </c>
      <c r="G134" s="13">
        <v>299</v>
      </c>
      <c r="H134" s="13">
        <v>111</v>
      </c>
      <c r="I134" s="13">
        <v>37</v>
      </c>
      <c r="J134" s="13">
        <v>-5</v>
      </c>
      <c r="K134" s="13">
        <v>2441</v>
      </c>
      <c r="L134" s="13">
        <v>73</v>
      </c>
      <c r="M134" s="50">
        <v>3.0827702703E-2</v>
      </c>
    </row>
    <row r="135" spans="1:13" x14ac:dyDescent="0.2">
      <c r="A135" s="10" t="str">
        <f>VLOOKUP("&lt;Zeilentitel_9&gt;",Uebersetzungen!$B$3:$E$105,Uebersetzungen!$B$2+1,FALSE)</f>
        <v>Region Plessur</v>
      </c>
      <c r="B135" s="35">
        <v>10905</v>
      </c>
      <c r="C135" s="13">
        <v>82</v>
      </c>
      <c r="D135" s="13">
        <v>36</v>
      </c>
      <c r="E135" s="13">
        <v>46</v>
      </c>
      <c r="F135" s="13">
        <v>1891</v>
      </c>
      <c r="G135" s="13">
        <v>1571</v>
      </c>
      <c r="H135" s="13">
        <v>320</v>
      </c>
      <c r="I135" s="13">
        <v>171</v>
      </c>
      <c r="J135" s="13">
        <v>15</v>
      </c>
      <c r="K135" s="13">
        <v>11115</v>
      </c>
      <c r="L135" s="13">
        <v>210</v>
      </c>
      <c r="M135" s="50">
        <v>1.9257221458E-2</v>
      </c>
    </row>
    <row r="136" spans="1:13" x14ac:dyDescent="0.2">
      <c r="A136" s="10" t="str">
        <f>VLOOKUP("&lt;Zeilentitel_10&gt;",Uebersetzungen!$B$3:$E$105,Uebersetzungen!$B$2+1,FALSE)</f>
        <v>Region Prättigau/Davos</v>
      </c>
      <c r="B136" s="35">
        <v>5714</v>
      </c>
      <c r="C136" s="13">
        <v>42</v>
      </c>
      <c r="D136" s="13">
        <v>19</v>
      </c>
      <c r="E136" s="13">
        <v>23</v>
      </c>
      <c r="F136" s="13">
        <v>1116</v>
      </c>
      <c r="G136" s="13">
        <v>982</v>
      </c>
      <c r="H136" s="13">
        <v>134</v>
      </c>
      <c r="I136" s="13">
        <v>85</v>
      </c>
      <c r="J136" s="13">
        <v>-37</v>
      </c>
      <c r="K136" s="13">
        <v>5749</v>
      </c>
      <c r="L136" s="13">
        <v>35</v>
      </c>
      <c r="M136" s="50">
        <v>6.1253062649999999E-3</v>
      </c>
    </row>
    <row r="137" spans="1:13" x14ac:dyDescent="0.2">
      <c r="A137" s="10" t="str">
        <f>VLOOKUP("&lt;Zeilentitel_11&gt;",Uebersetzungen!$B$3:$E$105,Uebersetzungen!$B$2+1,FALSE)</f>
        <v>Region Surselva</v>
      </c>
      <c r="B137" s="35">
        <v>3197</v>
      </c>
      <c r="C137" s="13">
        <v>22</v>
      </c>
      <c r="D137" s="13">
        <v>10</v>
      </c>
      <c r="E137" s="13">
        <v>12</v>
      </c>
      <c r="F137" s="13">
        <v>764</v>
      </c>
      <c r="G137" s="13">
        <v>676</v>
      </c>
      <c r="H137" s="13">
        <v>88</v>
      </c>
      <c r="I137" s="13">
        <v>43</v>
      </c>
      <c r="J137" s="13">
        <v>-7</v>
      </c>
      <c r="K137" s="13">
        <v>3247</v>
      </c>
      <c r="L137" s="13">
        <v>50</v>
      </c>
      <c r="M137" s="50">
        <v>1.5639662182999999E-2</v>
      </c>
    </row>
    <row r="138" spans="1:13" ht="13.5" thickBot="1" x14ac:dyDescent="0.25">
      <c r="A138" s="11" t="str">
        <f>VLOOKUP("&lt;Zeilentitel_12&gt;",Uebersetzungen!$B$3:$E$105,Uebersetzungen!$B$2+1,FALSE)</f>
        <v>Region Viamala</v>
      </c>
      <c r="B138" s="39">
        <v>2578</v>
      </c>
      <c r="C138" s="36">
        <v>18</v>
      </c>
      <c r="D138" s="36">
        <v>7</v>
      </c>
      <c r="E138" s="36">
        <v>11</v>
      </c>
      <c r="F138" s="36">
        <v>506</v>
      </c>
      <c r="G138" s="36">
        <v>431</v>
      </c>
      <c r="H138" s="36">
        <v>75</v>
      </c>
      <c r="I138" s="36">
        <v>37</v>
      </c>
      <c r="J138" s="36">
        <v>1</v>
      </c>
      <c r="K138" s="36">
        <v>2628</v>
      </c>
      <c r="L138" s="36">
        <v>50</v>
      </c>
      <c r="M138" s="51">
        <v>1.9394879752000001E-2</v>
      </c>
    </row>
    <row r="139" spans="1:13" x14ac:dyDescent="0.2"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</row>
    <row r="140" spans="1:13" x14ac:dyDescent="0.2">
      <c r="A140" s="3" t="str">
        <f>VLOOKUP("&lt;Quelle_1&gt;",Uebersetzungen!$B$3:$E$58,Uebersetzungen!$B$2+1,FALSE)</f>
        <v>Quelle: BFS (STATPOP)</v>
      </c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</row>
    <row r="141" spans="1:13" x14ac:dyDescent="0.2">
      <c r="A141" s="2" t="str">
        <f>VLOOKUP("&lt;Aktualisierung&gt;",Uebersetzungen!$B$3:$E$58,Uebersetzungen!$B$2+1,FALSE)</f>
        <v>Letztmals aktualisiert am: 20.08.2026</v>
      </c>
    </row>
  </sheetData>
  <sheetProtection sheet="1" objects="1" scenarios="1"/>
  <mergeCells count="2">
    <mergeCell ref="A7:M7"/>
    <mergeCell ref="A9:M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Option Button 1">
              <controlPr defaultSize="0" autoFill="0" autoLine="0" autoPict="0">
                <anchor moveWithCells="1">
                  <from>
                    <xdr:col>3</xdr:col>
                    <xdr:colOff>1000125</xdr:colOff>
                    <xdr:row>1</xdr:row>
                    <xdr:rowOff>114300</xdr:rowOff>
                  </from>
                  <to>
                    <xdr:col>4</xdr:col>
                    <xdr:colOff>1076325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Option Button 2">
              <controlPr defaultSize="0" autoFill="0" autoLine="0" autoPict="0">
                <anchor moveWithCells="1">
                  <from>
                    <xdr:col>3</xdr:col>
                    <xdr:colOff>1000125</xdr:colOff>
                    <xdr:row>2</xdr:row>
                    <xdr:rowOff>104775</xdr:rowOff>
                  </from>
                  <to>
                    <xdr:col>5</xdr:col>
                    <xdr:colOff>304800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Option Button 3">
              <controlPr defaultSize="0" autoFill="0" autoLine="0" autoPict="0">
                <anchor moveWithCells="1">
                  <from>
                    <xdr:col>3</xdr:col>
                    <xdr:colOff>1000125</xdr:colOff>
                    <xdr:row>3</xdr:row>
                    <xdr:rowOff>66675</xdr:rowOff>
                  </from>
                  <to>
                    <xdr:col>4</xdr:col>
                    <xdr:colOff>1076325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workbookViewId="0">
      <selection activeCell="G36" sqref="G36"/>
    </sheetView>
  </sheetViews>
  <sheetFormatPr baseColWidth="10" defaultColWidth="12.5703125" defaultRowHeight="12.75" x14ac:dyDescent="0.2"/>
  <cols>
    <col min="1" max="1" width="8.5703125" style="19" bestFit="1" customWidth="1"/>
    <col min="2" max="2" width="17.7109375" style="19" bestFit="1" customWidth="1"/>
    <col min="3" max="3" width="46.7109375" style="19" bestFit="1" customWidth="1"/>
    <col min="4" max="4" width="47.5703125" style="19" bestFit="1" customWidth="1"/>
    <col min="5" max="5" width="47" style="19" bestFit="1" customWidth="1"/>
    <col min="6" max="16384" width="12.5703125" style="19"/>
  </cols>
  <sheetData>
    <row r="1" spans="1:6" x14ac:dyDescent="0.2">
      <c r="A1" s="15" t="s">
        <v>102</v>
      </c>
      <c r="B1" s="15" t="s">
        <v>103</v>
      </c>
      <c r="C1" s="15" t="s">
        <v>104</v>
      </c>
      <c r="D1" s="15" t="s">
        <v>105</v>
      </c>
      <c r="E1" s="15" t="s">
        <v>106</v>
      </c>
      <c r="F1" s="16"/>
    </row>
    <row r="2" spans="1:6" x14ac:dyDescent="0.2">
      <c r="A2" s="17" t="s">
        <v>107</v>
      </c>
      <c r="B2" s="18">
        <v>1</v>
      </c>
      <c r="C2" s="16"/>
      <c r="D2" s="16"/>
      <c r="E2" s="16"/>
      <c r="F2" s="16"/>
    </row>
    <row r="3" spans="1:6" x14ac:dyDescent="0.2">
      <c r="A3" s="17"/>
      <c r="B3" s="19" t="s">
        <v>108</v>
      </c>
      <c r="C3" s="20" t="s">
        <v>109</v>
      </c>
      <c r="D3" s="20" t="s">
        <v>110</v>
      </c>
      <c r="E3" s="20" t="s">
        <v>111</v>
      </c>
      <c r="F3" s="16"/>
    </row>
    <row r="4" spans="1:6" ht="25.5" x14ac:dyDescent="0.2">
      <c r="A4" s="17" t="s">
        <v>112</v>
      </c>
      <c r="B4" s="24" t="s">
        <v>113</v>
      </c>
      <c r="C4" s="40" t="s">
        <v>221</v>
      </c>
      <c r="D4" s="40" t="s">
        <v>223</v>
      </c>
      <c r="E4" s="40" t="s">
        <v>225</v>
      </c>
      <c r="F4" s="16"/>
    </row>
    <row r="5" spans="1:6" x14ac:dyDescent="0.2">
      <c r="A5" s="17"/>
      <c r="B5" s="19" t="s">
        <v>114</v>
      </c>
      <c r="C5" s="20" t="s">
        <v>222</v>
      </c>
      <c r="D5" s="20" t="s">
        <v>224</v>
      </c>
      <c r="E5" s="20" t="s">
        <v>226</v>
      </c>
      <c r="F5" s="16"/>
    </row>
    <row r="6" spans="1:6" x14ac:dyDescent="0.2">
      <c r="A6" s="17"/>
      <c r="B6" s="17"/>
      <c r="C6" s="21"/>
      <c r="D6" s="21"/>
      <c r="E6" s="21"/>
      <c r="F6" s="16"/>
    </row>
    <row r="7" spans="1:6" x14ac:dyDescent="0.2">
      <c r="A7" s="17" t="s">
        <v>115</v>
      </c>
      <c r="B7" s="19" t="s">
        <v>116</v>
      </c>
      <c r="C7" s="20" t="s">
        <v>187</v>
      </c>
      <c r="D7" s="20" t="s">
        <v>208</v>
      </c>
      <c r="E7" s="20" t="s">
        <v>209</v>
      </c>
      <c r="F7" s="16"/>
    </row>
    <row r="8" spans="1:6" x14ac:dyDescent="0.2">
      <c r="A8" s="17"/>
      <c r="B8" s="19" t="s">
        <v>117</v>
      </c>
      <c r="C8" s="20" t="s">
        <v>188</v>
      </c>
      <c r="D8" s="20" t="s">
        <v>200</v>
      </c>
      <c r="E8" s="20" t="s">
        <v>210</v>
      </c>
      <c r="F8" s="16"/>
    </row>
    <row r="9" spans="1:6" x14ac:dyDescent="0.2">
      <c r="A9" s="17"/>
      <c r="B9" s="19" t="s">
        <v>118</v>
      </c>
      <c r="C9" s="20" t="s">
        <v>189</v>
      </c>
      <c r="D9" s="20" t="s">
        <v>201</v>
      </c>
      <c r="E9" s="20" t="s">
        <v>211</v>
      </c>
      <c r="F9" s="16"/>
    </row>
    <row r="10" spans="1:6" x14ac:dyDescent="0.2">
      <c r="A10" s="17"/>
      <c r="B10" s="19" t="s">
        <v>119</v>
      </c>
      <c r="C10" s="20" t="s">
        <v>190</v>
      </c>
      <c r="D10" s="20" t="s">
        <v>202</v>
      </c>
      <c r="E10" s="20" t="s">
        <v>212</v>
      </c>
      <c r="F10" s="16"/>
    </row>
    <row r="11" spans="1:6" ht="25.5" x14ac:dyDescent="0.2">
      <c r="A11" s="17"/>
      <c r="B11" s="29" t="s">
        <v>179</v>
      </c>
      <c r="C11" s="20" t="s">
        <v>191</v>
      </c>
      <c r="D11" s="20" t="s">
        <v>192</v>
      </c>
      <c r="E11" s="20" t="s">
        <v>193</v>
      </c>
      <c r="F11" s="17"/>
    </row>
    <row r="12" spans="1:6" x14ac:dyDescent="0.2">
      <c r="A12" s="17"/>
      <c r="B12" s="29" t="s">
        <v>180</v>
      </c>
      <c r="C12" s="20" t="s">
        <v>194</v>
      </c>
      <c r="D12" s="20" t="s">
        <v>178</v>
      </c>
      <c r="E12" s="20" t="s">
        <v>177</v>
      </c>
      <c r="F12" s="16"/>
    </row>
    <row r="13" spans="1:6" ht="25.5" x14ac:dyDescent="0.2">
      <c r="A13" s="17"/>
      <c r="B13" s="29" t="s">
        <v>181</v>
      </c>
      <c r="C13" s="20" t="s">
        <v>199</v>
      </c>
      <c r="D13" s="20" t="s">
        <v>205</v>
      </c>
      <c r="E13" s="20" t="s">
        <v>219</v>
      </c>
      <c r="F13" s="16"/>
    </row>
    <row r="14" spans="1:6" x14ac:dyDescent="0.2">
      <c r="A14" s="17"/>
      <c r="B14" s="29" t="s">
        <v>182</v>
      </c>
      <c r="C14" s="20" t="s">
        <v>195</v>
      </c>
      <c r="D14" s="20" t="s">
        <v>206</v>
      </c>
      <c r="E14" s="20" t="s">
        <v>213</v>
      </c>
      <c r="F14" s="16"/>
    </row>
    <row r="15" spans="1:6" x14ac:dyDescent="0.2">
      <c r="A15" s="17"/>
      <c r="B15" s="29" t="s">
        <v>183</v>
      </c>
      <c r="C15" s="20" t="s">
        <v>220</v>
      </c>
      <c r="D15" s="20" t="s">
        <v>207</v>
      </c>
      <c r="E15" s="20" t="s">
        <v>214</v>
      </c>
      <c r="F15" s="16"/>
    </row>
    <row r="16" spans="1:6" x14ac:dyDescent="0.2">
      <c r="A16" s="17"/>
      <c r="B16" s="29" t="s">
        <v>184</v>
      </c>
      <c r="C16" s="20" t="s">
        <v>196</v>
      </c>
      <c r="D16" s="20" t="s">
        <v>203</v>
      </c>
      <c r="E16" s="20" t="s">
        <v>215</v>
      </c>
      <c r="F16" s="16"/>
    </row>
    <row r="17" spans="1:6" x14ac:dyDescent="0.2">
      <c r="A17" s="17"/>
      <c r="B17" s="29" t="s">
        <v>185</v>
      </c>
      <c r="C17" s="20" t="s">
        <v>197</v>
      </c>
      <c r="D17" s="20" t="s">
        <v>218</v>
      </c>
      <c r="E17" s="20" t="s">
        <v>217</v>
      </c>
      <c r="F17" s="16"/>
    </row>
    <row r="18" spans="1:6" x14ac:dyDescent="0.2">
      <c r="A18" s="17"/>
      <c r="B18" s="29" t="s">
        <v>186</v>
      </c>
      <c r="C18" s="20" t="s">
        <v>198</v>
      </c>
      <c r="D18" s="20" t="s">
        <v>204</v>
      </c>
      <c r="E18" s="20" t="s">
        <v>216</v>
      </c>
      <c r="F18" s="16"/>
    </row>
    <row r="19" spans="1:6" x14ac:dyDescent="0.2">
      <c r="A19" s="17"/>
      <c r="B19" s="16"/>
      <c r="C19" s="26"/>
      <c r="D19" s="26"/>
      <c r="E19" s="26"/>
      <c r="F19" s="16"/>
    </row>
    <row r="20" spans="1:6" x14ac:dyDescent="0.2">
      <c r="A20" s="17"/>
      <c r="B20" s="16"/>
      <c r="C20" s="22"/>
      <c r="D20" s="22"/>
      <c r="E20" s="22"/>
      <c r="F20" s="16"/>
    </row>
    <row r="21" spans="1:6" x14ac:dyDescent="0.2">
      <c r="A21" s="17" t="s">
        <v>112</v>
      </c>
      <c r="B21" s="19" t="s">
        <v>120</v>
      </c>
      <c r="C21" s="20" t="s">
        <v>86</v>
      </c>
      <c r="D21" s="20" t="s">
        <v>121</v>
      </c>
      <c r="E21" s="20" t="s">
        <v>122</v>
      </c>
      <c r="F21" s="16"/>
    </row>
    <row r="22" spans="1:6" x14ac:dyDescent="0.2">
      <c r="A22" s="16"/>
      <c r="B22" s="19" t="s">
        <v>123</v>
      </c>
      <c r="C22" s="23" t="s">
        <v>124</v>
      </c>
      <c r="D22" s="20" t="s">
        <v>125</v>
      </c>
      <c r="E22" s="20" t="s">
        <v>126</v>
      </c>
      <c r="F22" s="16"/>
    </row>
    <row r="23" spans="1:6" x14ac:dyDescent="0.2">
      <c r="A23" s="16"/>
      <c r="B23" s="19" t="s">
        <v>127</v>
      </c>
      <c r="C23" s="23" t="s">
        <v>128</v>
      </c>
      <c r="D23" s="20" t="s">
        <v>129</v>
      </c>
      <c r="E23" s="20" t="s">
        <v>130</v>
      </c>
      <c r="F23" s="16"/>
    </row>
    <row r="24" spans="1:6" x14ac:dyDescent="0.2">
      <c r="A24" s="16"/>
      <c r="B24" s="19" t="s">
        <v>131</v>
      </c>
      <c r="C24" s="23" t="s">
        <v>132</v>
      </c>
      <c r="D24" s="20" t="s">
        <v>133</v>
      </c>
      <c r="E24" s="20" t="s">
        <v>134</v>
      </c>
      <c r="F24" s="16"/>
    </row>
    <row r="25" spans="1:6" x14ac:dyDescent="0.2">
      <c r="A25" s="16"/>
      <c r="B25" s="19" t="s">
        <v>135</v>
      </c>
      <c r="C25" s="23" t="s">
        <v>136</v>
      </c>
      <c r="D25" s="20" t="s">
        <v>137</v>
      </c>
      <c r="E25" s="20" t="s">
        <v>138</v>
      </c>
      <c r="F25" s="16"/>
    </row>
    <row r="26" spans="1:6" x14ac:dyDescent="0.2">
      <c r="A26" s="16"/>
      <c r="B26" s="19" t="s">
        <v>139</v>
      </c>
      <c r="C26" s="23" t="s">
        <v>140</v>
      </c>
      <c r="D26" s="20" t="s">
        <v>141</v>
      </c>
      <c r="E26" s="20" t="s">
        <v>142</v>
      </c>
      <c r="F26" s="16"/>
    </row>
    <row r="27" spans="1:6" x14ac:dyDescent="0.2">
      <c r="A27" s="16"/>
      <c r="B27" s="19" t="s">
        <v>143</v>
      </c>
      <c r="C27" s="23" t="s">
        <v>144</v>
      </c>
      <c r="D27" s="20" t="s">
        <v>145</v>
      </c>
      <c r="E27" s="20" t="s">
        <v>146</v>
      </c>
      <c r="F27" s="16"/>
    </row>
    <row r="28" spans="1:6" x14ac:dyDescent="0.2">
      <c r="A28" s="16"/>
      <c r="B28" s="19" t="s">
        <v>147</v>
      </c>
      <c r="C28" s="23" t="s">
        <v>148</v>
      </c>
      <c r="D28" s="20" t="s">
        <v>149</v>
      </c>
      <c r="E28" s="20" t="s">
        <v>150</v>
      </c>
      <c r="F28" s="16"/>
    </row>
    <row r="29" spans="1:6" x14ac:dyDescent="0.2">
      <c r="A29" s="16"/>
      <c r="B29" s="19" t="s">
        <v>151</v>
      </c>
      <c r="C29" s="23" t="s">
        <v>152</v>
      </c>
      <c r="D29" s="20" t="s">
        <v>153</v>
      </c>
      <c r="E29" s="20" t="s">
        <v>154</v>
      </c>
      <c r="F29" s="16"/>
    </row>
    <row r="30" spans="1:6" x14ac:dyDescent="0.2">
      <c r="A30" s="16"/>
      <c r="B30" s="19" t="s">
        <v>155</v>
      </c>
      <c r="C30" s="23" t="s">
        <v>156</v>
      </c>
      <c r="D30" s="20" t="s">
        <v>157</v>
      </c>
      <c r="E30" s="20" t="s">
        <v>158</v>
      </c>
      <c r="F30" s="16"/>
    </row>
    <row r="31" spans="1:6" x14ac:dyDescent="0.2">
      <c r="A31" s="16"/>
      <c r="B31" s="19" t="s">
        <v>159</v>
      </c>
      <c r="C31" s="23" t="s">
        <v>160</v>
      </c>
      <c r="D31" s="20" t="s">
        <v>161</v>
      </c>
      <c r="E31" s="20" t="s">
        <v>162</v>
      </c>
      <c r="F31" s="16"/>
    </row>
    <row r="32" spans="1:6" x14ac:dyDescent="0.2">
      <c r="A32" s="16"/>
      <c r="B32" s="19" t="s">
        <v>163</v>
      </c>
      <c r="C32" s="23" t="s">
        <v>164</v>
      </c>
      <c r="D32" s="20" t="s">
        <v>165</v>
      </c>
      <c r="E32" s="20" t="s">
        <v>166</v>
      </c>
      <c r="F32" s="16"/>
    </row>
    <row r="33" spans="1:6" x14ac:dyDescent="0.2">
      <c r="A33" s="16"/>
      <c r="B33" s="16"/>
      <c r="C33" s="22"/>
      <c r="D33" s="22"/>
      <c r="E33" s="22"/>
      <c r="F33" s="16"/>
    </row>
    <row r="34" spans="1:6" x14ac:dyDescent="0.2">
      <c r="A34" s="16"/>
      <c r="B34" s="16"/>
      <c r="C34" s="22"/>
      <c r="D34" s="22"/>
      <c r="E34" s="22"/>
      <c r="F34" s="16"/>
    </row>
    <row r="35" spans="1:6" x14ac:dyDescent="0.2">
      <c r="A35" s="16" t="s">
        <v>115</v>
      </c>
      <c r="B35" s="19" t="s">
        <v>167</v>
      </c>
      <c r="C35" s="20" t="s">
        <v>87</v>
      </c>
      <c r="D35" s="20" t="s">
        <v>169</v>
      </c>
      <c r="E35" s="20" t="s">
        <v>170</v>
      </c>
      <c r="F35" s="16"/>
    </row>
    <row r="36" spans="1:6" x14ac:dyDescent="0.2">
      <c r="A36" s="16" t="s">
        <v>112</v>
      </c>
      <c r="B36" s="24" t="s">
        <v>168</v>
      </c>
      <c r="C36" s="25" t="s">
        <v>233</v>
      </c>
      <c r="D36" s="25" t="s">
        <v>234</v>
      </c>
      <c r="E36" s="25" t="s">
        <v>235</v>
      </c>
      <c r="F36" s="16"/>
    </row>
    <row r="37" spans="1:6" x14ac:dyDescent="0.2">
      <c r="A37" s="16"/>
      <c r="B37" s="16"/>
      <c r="C37" s="26"/>
      <c r="D37" s="26"/>
      <c r="E37" s="26"/>
      <c r="F37" s="16"/>
    </row>
    <row r="38" spans="1:6" x14ac:dyDescent="0.2">
      <c r="A38" s="17"/>
      <c r="B38" s="18"/>
      <c r="C38" s="26"/>
      <c r="D38" s="26"/>
      <c r="E38" s="26"/>
      <c r="F38" s="16"/>
    </row>
    <row r="39" spans="1:6" ht="25.5" x14ac:dyDescent="0.2">
      <c r="A39" s="17" t="s">
        <v>176</v>
      </c>
      <c r="B39" s="41" t="s">
        <v>171</v>
      </c>
      <c r="C39" s="40" t="s">
        <v>227</v>
      </c>
      <c r="D39" s="40" t="s">
        <v>229</v>
      </c>
      <c r="E39" s="40" t="s">
        <v>231</v>
      </c>
      <c r="F39" s="16"/>
    </row>
    <row r="40" spans="1:6" x14ac:dyDescent="0.2">
      <c r="A40" s="17"/>
      <c r="B40" s="29" t="s">
        <v>172</v>
      </c>
      <c r="C40" s="20" t="s">
        <v>222</v>
      </c>
      <c r="D40" s="20" t="s">
        <v>224</v>
      </c>
      <c r="E40" s="20" t="s">
        <v>226</v>
      </c>
      <c r="F40" s="16"/>
    </row>
    <row r="41" spans="1:6" x14ac:dyDescent="0.2">
      <c r="A41" s="17"/>
      <c r="B41" s="17"/>
      <c r="C41" s="21"/>
      <c r="D41" s="21"/>
      <c r="E41" s="21"/>
      <c r="F41" s="16"/>
    </row>
    <row r="42" spans="1:6" ht="25.5" x14ac:dyDescent="0.2">
      <c r="A42" s="17" t="s">
        <v>175</v>
      </c>
      <c r="B42" s="41" t="s">
        <v>173</v>
      </c>
      <c r="C42" s="40" t="s">
        <v>228</v>
      </c>
      <c r="D42" s="40" t="s">
        <v>230</v>
      </c>
      <c r="E42" s="40" t="s">
        <v>232</v>
      </c>
      <c r="F42" s="16"/>
    </row>
    <row r="43" spans="1:6" x14ac:dyDescent="0.2">
      <c r="A43" s="17"/>
      <c r="B43" s="29" t="s">
        <v>174</v>
      </c>
      <c r="C43" s="20" t="s">
        <v>222</v>
      </c>
      <c r="D43" s="20" t="s">
        <v>224</v>
      </c>
      <c r="E43" s="20" t="s">
        <v>226</v>
      </c>
      <c r="F43" s="16"/>
    </row>
    <row r="44" spans="1:6" x14ac:dyDescent="0.2">
      <c r="A44" s="17"/>
      <c r="B44" s="17"/>
      <c r="C44" s="21"/>
      <c r="D44" s="21"/>
      <c r="E44" s="21"/>
      <c r="F44" s="16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A83D2D9087C0499BBDDADFE9564913" ma:contentTypeVersion="6" ma:contentTypeDescription="Ein neues Dokument erstellen." ma:contentTypeScope="" ma:versionID="0159c3ad1d99a53bbf2cfd31240bd10e">
  <xsd:schema xmlns:xsd="http://www.w3.org/2001/XMLSchema" xmlns:xs="http://www.w3.org/2001/XMLSchema" xmlns:p="http://schemas.microsoft.com/office/2006/metadata/properties" xmlns:ns1="http://schemas.microsoft.com/sharepoint/v3" xmlns:ns2="9d1f6504-c754-4527-a358-047ce8521f96" targetNamespace="http://schemas.microsoft.com/office/2006/metadata/properties" ma:root="true" ma:fieldsID="2960aef24aa051289c77623f8da72da1" ns1:_="" ns2:_="">
    <xsd:import namespace="http://schemas.microsoft.com/sharepoint/v3"/>
    <xsd:import namespace="9d1f6504-c754-4527-a358-047ce8521f9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Kategorie" minOccurs="0"/>
                <xsd:element ref="ns2:Benutzerdefinierte_x0020_ID" minOccurs="0"/>
                <xsd:element ref="ns2:Titel_DE" minOccurs="0"/>
                <xsd:element ref="ns2:Titel_RM" minOccurs="0"/>
                <xsd:element ref="ns2:Titel_I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6504-c754-4527-a358-047ce8521f96" elementFormDefault="qualified">
    <xsd:import namespace="http://schemas.microsoft.com/office/2006/documentManagement/types"/>
    <xsd:import namespace="http://schemas.microsoft.com/office/infopath/2007/PartnerControls"/>
    <xsd:element name="Kategorie" ma:index="10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1" nillable="true" ma:displayName="Benutzerdefinierte ID" ma:internalName="Benutzerdefinierte_x0020_ID" ma:percentage="FALSE">
      <xsd:simpleType>
        <xsd:restriction base="dms:Number"/>
      </xsd:simpleType>
    </xsd:element>
    <xsd:element name="Titel_DE" ma:index="12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3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4" nillable="true" ma:displayName="Titel_IT" ma:internalName="Titel_I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9d1f6504-c754-4527-a358-047ce8521f96">1007</Benutzerdefinierte_x0020_ID>
    <Titel_RM xmlns="9d1f6504-c754-4527-a358-047ce8521f96">Bilantscha da la populaziun permanenta, vischnancas, 2025</Titel_RM>
    <Titel_DE xmlns="9d1f6504-c754-4527-a358-047ce8521f96">Bilanz der ständigen Wohnbevölkerung, Gemeinden, 2025</Titel_DE>
    <PublishingExpirationDate xmlns="http://schemas.microsoft.com/sharepoint/v3" xsi:nil="true"/>
    <Kategorie xmlns="9d1f6504-c754-4527-a358-047ce8521f96">Bevölkerungsbewegung</Kategorie>
    <PublishingStartDate xmlns="http://schemas.microsoft.com/sharepoint/v3" xsi:nil="true"/>
    <Titel_IT xmlns="9d1f6504-c754-4527-a358-047ce8521f96">Bilancio della popolazione residente permanente, comuni, 2025</Titel_IT>
  </documentManagement>
</p:properties>
</file>

<file path=customXml/itemProps1.xml><?xml version="1.0" encoding="utf-8"?>
<ds:datastoreItem xmlns:ds="http://schemas.openxmlformats.org/officeDocument/2006/customXml" ds:itemID="{1A84835C-F2A3-4CD3-8AC3-CE4144413578}"/>
</file>

<file path=customXml/itemProps2.xml><?xml version="1.0" encoding="utf-8"?>
<ds:datastoreItem xmlns:ds="http://schemas.openxmlformats.org/officeDocument/2006/customXml" ds:itemID="{5CEEC0E6-C0D0-4F56-AA80-CB8C89500F4C}"/>
</file>

<file path=customXml/itemProps3.xml><?xml version="1.0" encoding="utf-8"?>
<ds:datastoreItem xmlns:ds="http://schemas.openxmlformats.org/officeDocument/2006/customXml" ds:itemID="{B7D50833-68DF-4290-8259-3D0717B342B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Total</vt:lpstr>
      <vt:lpstr>Schweizer</vt:lpstr>
      <vt:lpstr>Ausländer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Bilanz der ständigen Wohnbevölkerung</dc:title>
  <dc:creator>Luzius.Stricker@awt.gr.ch</dc:creator>
  <cp:lastModifiedBy>Monstein Urs (AWT GR)</cp:lastModifiedBy>
  <dcterms:created xsi:type="dcterms:W3CDTF">2016-08-08T08:05:48Z</dcterms:created>
  <dcterms:modified xsi:type="dcterms:W3CDTF">2026-08-13T06:13:03Z</dcterms:modified>
  <cp:category>STATPOP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2025-07-25T06:21:01Z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181def59-78f7-43ba-bb89-dde5700dcad7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0x01010095A83D2D9087C0499BBDDADFE9564913</vt:lpwstr>
  </property>
</Properties>
</file>